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Osnovni_podatki" sheetId="1" r:id="rId1"/>
    <sheet name="PIONIRJI" sheetId="2" r:id="rId2"/>
    <sheet name="PIONIRKE" sheetId="3" r:id="rId3"/>
    <sheet name="MLADINCI" sheetId="4" r:id="rId4"/>
    <sheet name="MLADINKE" sheetId="5" r:id="rId5"/>
    <sheet name="PRIPRAVNIKI" sheetId="6" r:id="rId6"/>
    <sheet name="PRIPRAVNICE" sheetId="7" r:id="rId7"/>
    <sheet name="Letnice" sheetId="8" r:id="rId8"/>
  </sheets>
  <definedNames>
    <definedName name="_xlfn.SEC" hidden="1">#NAME?</definedName>
    <definedName name="Mladinci">#REF!</definedName>
    <definedName name="Pionirji">#REF!</definedName>
    <definedName name="_xlnm.Print_Area" localSheetId="3">'MLADINCI'!$A$1:$BA$45</definedName>
    <definedName name="_xlnm.Print_Area" localSheetId="4">'MLADINKE'!$A$1:$BA$45</definedName>
    <definedName name="_xlnm.Print_Area" localSheetId="1">'PIONIRJI'!$A$1:$AO$45</definedName>
    <definedName name="_xlnm.Print_Area" localSheetId="2">'PIONIRKE'!$A$1:$AI$45</definedName>
    <definedName name="_xlnm.Print_Area" localSheetId="6">'PRIPRAVNICE'!$A$1:$AW$45</definedName>
    <definedName name="_xlnm.Print_Area" localSheetId="5">'PRIPRAVNIKI'!$A$1:$AW$45</definedName>
    <definedName name="Pripravniki">#REF!</definedName>
    <definedName name="Zveza">#REF!</definedName>
  </definedNames>
  <calcPr fullCalcOnLoad="1"/>
</workbook>
</file>

<file path=xl/comments2.xml><?xml version="1.0" encoding="utf-8"?>
<comments xmlns="http://schemas.openxmlformats.org/spreadsheetml/2006/main">
  <authors>
    <author>Klemen</author>
  </authors>
  <commentList>
    <comment ref="U7" authorId="0">
      <text>
        <r>
          <rPr>
            <b/>
            <sz val="9"/>
            <rFont val="Tahoma"/>
            <family val="0"/>
          </rPr>
          <t>MS:</t>
        </r>
        <r>
          <rPr>
            <sz val="9"/>
            <rFont val="Tahoma"/>
            <family val="0"/>
          </rPr>
          <t xml:space="preserve">
Mrtvi čas lahko vnašate za vsako kontrolno točko posebej, seveda pa ga lahko predhodno seštejete in vnesete kot skupnega. Pri tem si morate program nekoliko prilagoditi.</t>
        </r>
      </text>
    </comment>
  </commentList>
</comments>
</file>

<file path=xl/comments3.xml><?xml version="1.0" encoding="utf-8"?>
<comments xmlns="http://schemas.openxmlformats.org/spreadsheetml/2006/main">
  <authors>
    <author>Klemen</author>
  </authors>
  <commentList>
    <comment ref="U7" authorId="0">
      <text>
        <r>
          <rPr>
            <b/>
            <sz val="9"/>
            <rFont val="Tahoma"/>
            <family val="0"/>
          </rPr>
          <t>MS:</t>
        </r>
        <r>
          <rPr>
            <sz val="9"/>
            <rFont val="Tahoma"/>
            <family val="0"/>
          </rPr>
          <t xml:space="preserve">
Mrtvi čas lahko vnašate za vsako kontrolno točko posebej, seveda pa ga lahko predhodno seštejete in vnesete kot skupnega. Pri tem si morate program nekoliko prilagoditi.</t>
        </r>
      </text>
    </comment>
  </commentList>
</comments>
</file>

<file path=xl/comments4.xml><?xml version="1.0" encoding="utf-8"?>
<comments xmlns="http://schemas.openxmlformats.org/spreadsheetml/2006/main">
  <authors>
    <author>Klemen</author>
  </authors>
  <commentList>
    <comment ref="U7" authorId="0">
      <text>
        <r>
          <rPr>
            <b/>
            <sz val="9"/>
            <rFont val="Tahoma"/>
            <family val="0"/>
          </rPr>
          <t>MS</t>
        </r>
        <r>
          <rPr>
            <sz val="9"/>
            <rFont val="Tahoma"/>
            <family val="0"/>
          </rPr>
          <t>:
Mrtvi čas lahko vnašate za vsako kontrolno točko posebej, seveda pa ga lahko predhodno seštejete in vnesete kot skupnega. Pri tem si morate program nekoliko prilagoditi.</t>
        </r>
      </text>
    </comment>
  </commentList>
</comments>
</file>

<file path=xl/comments5.xml><?xml version="1.0" encoding="utf-8"?>
<comments xmlns="http://schemas.openxmlformats.org/spreadsheetml/2006/main">
  <authors>
    <author>Klemen</author>
  </authors>
  <commentList>
    <comment ref="U7" authorId="0">
      <text>
        <r>
          <rPr>
            <b/>
            <sz val="9"/>
            <rFont val="Tahoma"/>
            <family val="0"/>
          </rPr>
          <t>MS</t>
        </r>
        <r>
          <rPr>
            <sz val="9"/>
            <rFont val="Tahoma"/>
            <family val="0"/>
          </rPr>
          <t>:
Mrtvi čas lahko vnašate za vsako kontrolno točko posebej, seveda pa ga lahko predhodno seštejete in vnesete kot skupnega. Pri tem si morate program nekoliko prilagoditi.</t>
        </r>
      </text>
    </comment>
  </commentList>
</comments>
</file>

<file path=xl/sharedStrings.xml><?xml version="1.0" encoding="utf-8"?>
<sst xmlns="http://schemas.openxmlformats.org/spreadsheetml/2006/main" count="501" uniqueCount="124">
  <si>
    <t>3.KT</t>
  </si>
  <si>
    <t>5.KT</t>
  </si>
  <si>
    <t>4.KT</t>
  </si>
  <si>
    <t>REZULTAT</t>
  </si>
  <si>
    <t>EKIPA</t>
  </si>
  <si>
    <t>2.KT</t>
  </si>
  <si>
    <t>1.KT</t>
  </si>
  <si>
    <t>NEG.T</t>
  </si>
  <si>
    <t>ČAS V s.</t>
  </si>
  <si>
    <t>Vozli</t>
  </si>
  <si>
    <t>6.KT</t>
  </si>
  <si>
    <t>MLADINCI</t>
  </si>
  <si>
    <t>PIONIRJI</t>
  </si>
  <si>
    <t>MLADINKE</t>
  </si>
  <si>
    <t>Kategorija</t>
  </si>
  <si>
    <t>Mesto</t>
  </si>
  <si>
    <t>URA ŠTARTA</t>
  </si>
  <si>
    <t>ČAS V TOČKAH</t>
  </si>
  <si>
    <t>SKUPNI ČAS HOJE</t>
  </si>
  <si>
    <t>GASILSKA ZVEZA</t>
  </si>
  <si>
    <t>SKUPAJ TOČKE</t>
  </si>
  <si>
    <t>Vnos osnovnih podatkov o tekmovanju, ki bodo vidni na izpisih rezultatov</t>
  </si>
  <si>
    <t>Organizator:</t>
  </si>
  <si>
    <t>Kraj tekmovanja:</t>
  </si>
  <si>
    <t>Datum:</t>
  </si>
  <si>
    <t>Predsednik tekmovalnega odbora:</t>
  </si>
  <si>
    <t>Vodja tekmovanja:</t>
  </si>
  <si>
    <t>Naziv tekmovanja pripravniki:</t>
  </si>
  <si>
    <t>Naziv tekmovanja pionirji, mladinci:</t>
  </si>
  <si>
    <t>REGIJA</t>
  </si>
  <si>
    <t>TEKMOVALCI</t>
  </si>
  <si>
    <t>ZAČETNE TOČKE</t>
  </si>
  <si>
    <t>Topografski znaki</t>
  </si>
  <si>
    <t>URA PRIHODA NA CILJ</t>
  </si>
  <si>
    <t>MRTVI ČAS</t>
  </si>
  <si>
    <t>Štartna številka</t>
  </si>
  <si>
    <t>Zvijanje cevi</t>
  </si>
  <si>
    <t>Spajanje cevi na trojak</t>
  </si>
  <si>
    <t>Postavitev orodja</t>
  </si>
  <si>
    <t>MRTVI ČAS SKUPAJ</t>
  </si>
  <si>
    <t>MČ</t>
  </si>
  <si>
    <t>m</t>
  </si>
  <si>
    <t>s</t>
  </si>
  <si>
    <t>Zamujanje</t>
  </si>
  <si>
    <t>Mladinci</t>
  </si>
  <si>
    <t>Pionirji</t>
  </si>
  <si>
    <t>Upoštevana starost</t>
  </si>
  <si>
    <t>Leto tekmovanja</t>
  </si>
  <si>
    <t>Pozitivne točke</t>
  </si>
  <si>
    <t>LETNICA</t>
  </si>
  <si>
    <t>Skupna starost</t>
  </si>
  <si>
    <t>Letnica 1</t>
  </si>
  <si>
    <t>Letnica 2</t>
  </si>
  <si>
    <t>Letnica 3</t>
  </si>
  <si>
    <t>Praktične vaje</t>
  </si>
  <si>
    <t>3. KT</t>
  </si>
  <si>
    <t>Zamujanje - var. 2</t>
  </si>
  <si>
    <t>5. KT</t>
  </si>
  <si>
    <t>Navezava orodja</t>
  </si>
  <si>
    <t>V napad</t>
  </si>
  <si>
    <t>Ura nastopa</t>
  </si>
  <si>
    <t>Vaja z vedrovko</t>
  </si>
  <si>
    <t>PIONIRKE</t>
  </si>
  <si>
    <t>NEODDANA KARTA</t>
  </si>
  <si>
    <t>Predsednik B komisije:</t>
  </si>
  <si>
    <t>GASILCI PRIPRAVNIKI</t>
  </si>
  <si>
    <t>GASILKE PRIPRAVNICE</t>
  </si>
  <si>
    <t>20. tekmovanje pionirjev in mladincev v gasilski orientaciji</t>
  </si>
  <si>
    <t>17. tekmovanje gasilcev pripravnikov v gasilski orientaciji</t>
  </si>
  <si>
    <t>Prrihod</t>
  </si>
  <si>
    <t>Odhod</t>
  </si>
  <si>
    <t>Prihod</t>
  </si>
  <si>
    <t>Podbrezje</t>
  </si>
  <si>
    <t>GZ Tržič, GZ Naklo</t>
  </si>
  <si>
    <t>Bistrica 1</t>
  </si>
  <si>
    <t>Bistrica 2</t>
  </si>
  <si>
    <t>Tržič</t>
  </si>
  <si>
    <t>Martin, Kristjan, Mitja</t>
  </si>
  <si>
    <t>Leše</t>
  </si>
  <si>
    <t>David, Martin, Karmen</t>
  </si>
  <si>
    <t>Leše 1</t>
  </si>
  <si>
    <t>Leše 2</t>
  </si>
  <si>
    <t>Sara, Eva, Tanja</t>
  </si>
  <si>
    <t>Kovor</t>
  </si>
  <si>
    <t>Karin, Nika, Gašper</t>
  </si>
  <si>
    <t>Teja, Kaja, Maša</t>
  </si>
  <si>
    <t>Lom 1</t>
  </si>
  <si>
    <t>Rok, David, Blaž</t>
  </si>
  <si>
    <t>Brezje</t>
  </si>
  <si>
    <t>Urh, Gašper, Luka</t>
  </si>
  <si>
    <t>Valerij, Vid, Anže</t>
  </si>
  <si>
    <t>Lom 2</t>
  </si>
  <si>
    <t>Lom 3</t>
  </si>
  <si>
    <t>Lea, Ana, Maja</t>
  </si>
  <si>
    <t>Matic, Tim, Rok</t>
  </si>
  <si>
    <t>Neža, Gaber, Luka</t>
  </si>
  <si>
    <t>Križe 1</t>
  </si>
  <si>
    <t>Maja, Benjamin, Žak</t>
  </si>
  <si>
    <t>Križe 2</t>
  </si>
  <si>
    <t>Gabriel, Aljaž, Gal</t>
  </si>
  <si>
    <t>Mateja, Laura, Lara</t>
  </si>
  <si>
    <t>Nuša, Jan, Matic</t>
  </si>
  <si>
    <t>Lom</t>
  </si>
  <si>
    <t>tim, Jakob, Lenart</t>
  </si>
  <si>
    <t>Jelendol</t>
  </si>
  <si>
    <t>Jelendol 1</t>
  </si>
  <si>
    <t>Edvin, tamara, Kristjan</t>
  </si>
  <si>
    <t>Kristjan, Tim, Žan</t>
  </si>
  <si>
    <t>David, timon, Miki</t>
  </si>
  <si>
    <t>Lara, Gal, Marjetka</t>
  </si>
  <si>
    <t>Tržilč</t>
  </si>
  <si>
    <t>Klemen, Janez,Marcel</t>
  </si>
  <si>
    <t>Tia, Nia, rok</t>
  </si>
  <si>
    <t>Brina,Meta, Klara</t>
  </si>
  <si>
    <t>Tjaša, Maša, tea</t>
  </si>
  <si>
    <t>Anja, Sara, maja</t>
  </si>
  <si>
    <t>JERNEJA, Klemen, Maša</t>
  </si>
  <si>
    <t>Peter, Lucija, damir</t>
  </si>
  <si>
    <t>Križe 3</t>
  </si>
  <si>
    <t>Urban Žan Vito</t>
  </si>
  <si>
    <t>Tajda, Nina, Julija</t>
  </si>
  <si>
    <t>Bistrica</t>
  </si>
  <si>
    <t>Klara, Maša, Ula</t>
  </si>
  <si>
    <t>Luka, Andrej, Benjamin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</si>
</sst>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400]h:mm:ss\ AM/PM"/>
    <numFmt numFmtId="173" formatCode="[$-424]d\.\ mmmm\ yyyy"/>
    <numFmt numFmtId="174" formatCode="[$-F400]mm:ss\ AM/PM"/>
    <numFmt numFmtId="175" formatCode="[$-F800]dddd\,\ mmmm\ dd\,\ yyyy"/>
    <numFmt numFmtId="176" formatCode="m:ss"/>
    <numFmt numFmtId="177" formatCode="0.0"/>
    <numFmt numFmtId="178" formatCode="[$-424]dddd\,\ dd\.\ mmmm\ yyyy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6"/>
      <color indexed="62"/>
      <name val="Verdana"/>
      <family val="2"/>
    </font>
    <font>
      <b/>
      <sz val="14"/>
      <name val="Arial CE"/>
      <family val="0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 CE"/>
      <family val="0"/>
    </font>
    <font>
      <sz val="14"/>
      <name val="Times New Roman CE"/>
      <family val="0"/>
    </font>
    <font>
      <b/>
      <sz val="14"/>
      <name val="Verdana"/>
      <family val="2"/>
    </font>
    <font>
      <sz val="8"/>
      <color indexed="62"/>
      <name val="Verdana"/>
      <family val="2"/>
    </font>
    <font>
      <sz val="8"/>
      <name val="Arial"/>
      <family val="2"/>
    </font>
    <font>
      <sz val="10"/>
      <name val="Times New Roman CE"/>
      <family val="1"/>
    </font>
    <font>
      <b/>
      <sz val="7"/>
      <color indexed="62"/>
      <name val="Verdana"/>
      <family val="2"/>
    </font>
    <font>
      <sz val="9"/>
      <name val="Times New Roman CE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0"/>
      <name val="Times New Roman CE"/>
      <family val="1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0" fillId="0" borderId="0" xfId="0" applyNumberFormat="1" applyAlignment="1">
      <alignment/>
    </xf>
    <xf numFmtId="0" fontId="6" fillId="33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2" fontId="6" fillId="33" borderId="10" xfId="0" applyNumberFormat="1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172" fontId="6" fillId="0" borderId="1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172" fontId="6" fillId="0" borderId="10" xfId="0" applyNumberFormat="1" applyFont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/>
      <protection/>
    </xf>
    <xf numFmtId="0" fontId="6" fillId="0" borderId="10" xfId="43" applyFont="1" applyBorder="1">
      <alignment/>
      <protection/>
    </xf>
    <xf numFmtId="0" fontId="6" fillId="0" borderId="10" xfId="43" applyFont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41" applyFont="1" applyBorder="1" applyAlignment="1">
      <alignment horizontal="center"/>
      <protection/>
    </xf>
    <xf numFmtId="0" fontId="6" fillId="0" borderId="10" xfId="41" applyFont="1" applyBorder="1" applyAlignment="1">
      <alignment/>
      <protection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1" fontId="6" fillId="0" borderId="10" xfId="0" applyNumberFormat="1" applyFont="1" applyFill="1" applyBorder="1" applyAlignment="1" applyProtection="1">
      <alignment horizontal="center"/>
      <protection locked="0"/>
    </xf>
    <xf numFmtId="172" fontId="0" fillId="35" borderId="0" xfId="0" applyNumberFormat="1" applyFill="1" applyAlignment="1">
      <alignment/>
    </xf>
    <xf numFmtId="172" fontId="2" fillId="35" borderId="0" xfId="0" applyNumberFormat="1" applyFont="1" applyFill="1" applyAlignment="1">
      <alignment horizontal="center"/>
    </xf>
    <xf numFmtId="0" fontId="7" fillId="36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21" fontId="7" fillId="34" borderId="10" xfId="0" applyNumberFormat="1" applyFont="1" applyFill="1" applyBorder="1" applyAlignment="1" applyProtection="1">
      <alignment horizontal="center"/>
      <protection locked="0"/>
    </xf>
    <xf numFmtId="2" fontId="6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38" borderId="10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175" fontId="18" fillId="0" borderId="1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/>
    </xf>
    <xf numFmtId="175" fontId="19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2" fontId="10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21" fontId="19" fillId="35" borderId="0" xfId="0" applyNumberFormat="1" applyFont="1" applyFill="1" applyAlignment="1">
      <alignment horizontal="center"/>
    </xf>
    <xf numFmtId="21" fontId="2" fillId="35" borderId="0" xfId="0" applyNumberFormat="1" applyFont="1" applyFill="1" applyAlignment="1">
      <alignment/>
    </xf>
    <xf numFmtId="21" fontId="0" fillId="35" borderId="0" xfId="0" applyNumberFormat="1" applyFill="1" applyAlignment="1">
      <alignment/>
    </xf>
    <xf numFmtId="21" fontId="0" fillId="0" borderId="0" xfId="0" applyNumberFormat="1" applyAlignment="1">
      <alignment/>
    </xf>
    <xf numFmtId="0" fontId="19" fillId="35" borderId="0" xfId="0" applyNumberFormat="1" applyFont="1" applyFill="1" applyAlignment="1">
      <alignment horizontal="center"/>
    </xf>
    <xf numFmtId="0" fontId="2" fillId="35" borderId="0" xfId="0" applyNumberFormat="1" applyFont="1" applyFill="1" applyAlignment="1">
      <alignment/>
    </xf>
    <xf numFmtId="0" fontId="0" fillId="35" borderId="0" xfId="0" applyNumberFormat="1" applyFill="1" applyAlignment="1">
      <alignment/>
    </xf>
    <xf numFmtId="0" fontId="0" fillId="0" borderId="0" xfId="0" applyNumberFormat="1" applyAlignment="1">
      <alignment/>
    </xf>
    <xf numFmtId="0" fontId="8" fillId="37" borderId="13" xfId="0" applyFont="1" applyFill="1" applyBorder="1" applyAlignment="1">
      <alignment horizontal="center"/>
    </xf>
    <xf numFmtId="0" fontId="22" fillId="37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>
      <alignment horizontal="center" textRotation="90" wrapText="1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5" fillId="37" borderId="0" xfId="0" applyNumberFormat="1" applyFont="1" applyFill="1" applyBorder="1" applyAlignment="1">
      <alignment horizontal="center" textRotation="90" wrapText="1"/>
    </xf>
    <xf numFmtId="0" fontId="0" fillId="37" borderId="18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 wrapText="1"/>
    </xf>
    <xf numFmtId="0" fontId="13" fillId="37" borderId="18" xfId="0" applyFont="1" applyFill="1" applyBorder="1" applyAlignment="1">
      <alignment horizontal="left" vertical="center"/>
    </xf>
    <xf numFmtId="0" fontId="0" fillId="37" borderId="20" xfId="0" applyFill="1" applyBorder="1" applyAlignment="1">
      <alignment wrapText="1"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0" fillId="40" borderId="23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0" fontId="13" fillId="37" borderId="19" xfId="0" applyFont="1" applyFill="1" applyBorder="1" applyAlignment="1">
      <alignment horizontal="left" vertical="center" wrapText="1"/>
    </xf>
    <xf numFmtId="177" fontId="0" fillId="39" borderId="22" xfId="0" applyNumberFormat="1" applyFill="1" applyBorder="1" applyAlignment="1">
      <alignment/>
    </xf>
    <xf numFmtId="177" fontId="0" fillId="39" borderId="25" xfId="0" applyNumberFormat="1" applyFill="1" applyBorder="1" applyAlignment="1">
      <alignment/>
    </xf>
    <xf numFmtId="177" fontId="0" fillId="39" borderId="27" xfId="0" applyNumberFormat="1" applyFill="1" applyBorder="1" applyAlignment="1">
      <alignment/>
    </xf>
    <xf numFmtId="0" fontId="19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77" fontId="6" fillId="34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5" fillId="37" borderId="0" xfId="0" applyNumberFormat="1" applyFont="1" applyFill="1" applyBorder="1" applyAlignment="1">
      <alignment textRotation="90" wrapText="1"/>
    </xf>
    <xf numFmtId="0" fontId="26" fillId="0" borderId="0" xfId="0" applyFont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1" fontId="6" fillId="34" borderId="10" xfId="0" applyNumberFormat="1" applyFont="1" applyFill="1" applyBorder="1" applyAlignment="1">
      <alignment horizontal="center"/>
    </xf>
    <xf numFmtId="21" fontId="6" fillId="35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1" fontId="2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0" fontId="20" fillId="0" borderId="0" xfId="0" applyNumberFormat="1" applyFont="1" applyAlignment="1">
      <alignment/>
    </xf>
    <xf numFmtId="0" fontId="0" fillId="35" borderId="0" xfId="0" applyFill="1" applyAlignment="1">
      <alignment horizontal="right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16" fillId="36" borderId="0" xfId="0" applyFont="1" applyFill="1" applyAlignment="1">
      <alignment horizontal="center" wrapText="1"/>
    </xf>
    <xf numFmtId="0" fontId="5" fillId="37" borderId="29" xfId="0" applyNumberFormat="1" applyFont="1" applyFill="1" applyBorder="1" applyAlignment="1">
      <alignment horizontal="center" vertical="center" textRotation="90" wrapText="1"/>
    </xf>
    <xf numFmtId="0" fontId="5" fillId="37" borderId="30" xfId="0" applyNumberFormat="1" applyFont="1" applyFill="1" applyBorder="1" applyAlignment="1">
      <alignment horizontal="center" vertical="center" textRotation="90" wrapText="1"/>
    </xf>
    <xf numFmtId="0" fontId="5" fillId="37" borderId="28" xfId="0" applyNumberFormat="1" applyFont="1" applyFill="1" applyBorder="1" applyAlignment="1">
      <alignment horizontal="center" vertical="center" textRotation="90" wrapText="1"/>
    </xf>
    <xf numFmtId="0" fontId="5" fillId="37" borderId="0" xfId="0" applyNumberFormat="1" applyFont="1" applyFill="1" applyBorder="1" applyAlignment="1">
      <alignment horizontal="center" vertical="center" wrapText="1"/>
    </xf>
    <xf numFmtId="0" fontId="5" fillId="37" borderId="16" xfId="0" applyNumberFormat="1" applyFont="1" applyFill="1" applyBorder="1" applyAlignment="1">
      <alignment horizontal="center" vertical="center" wrapText="1"/>
    </xf>
    <xf numFmtId="21" fontId="5" fillId="37" borderId="29" xfId="0" applyNumberFormat="1" applyFont="1" applyFill="1" applyBorder="1" applyAlignment="1">
      <alignment horizontal="center" vertical="center" textRotation="90" wrapText="1"/>
    </xf>
    <xf numFmtId="21" fontId="5" fillId="37" borderId="30" xfId="0" applyNumberFormat="1" applyFont="1" applyFill="1" applyBorder="1" applyAlignment="1">
      <alignment horizontal="center" vertical="center" textRotation="90" wrapText="1"/>
    </xf>
    <xf numFmtId="21" fontId="5" fillId="37" borderId="28" xfId="0" applyNumberFormat="1" applyFont="1" applyFill="1" applyBorder="1" applyAlignment="1">
      <alignment horizontal="center" vertical="center" textRotation="90" wrapText="1"/>
    </xf>
    <xf numFmtId="21" fontId="5" fillId="37" borderId="29" xfId="0" applyNumberFormat="1" applyFont="1" applyFill="1" applyBorder="1" applyAlignment="1">
      <alignment horizontal="center" vertical="center" wrapText="1"/>
    </xf>
    <xf numFmtId="21" fontId="5" fillId="37" borderId="30" xfId="0" applyNumberFormat="1" applyFont="1" applyFill="1" applyBorder="1" applyAlignment="1">
      <alignment horizontal="center" vertical="center" wrapText="1"/>
    </xf>
    <xf numFmtId="21" fontId="5" fillId="37" borderId="28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textRotation="90" wrapText="1"/>
    </xf>
    <xf numFmtId="21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2" fontId="5" fillId="37" borderId="32" xfId="0" applyNumberFormat="1" applyFont="1" applyFill="1" applyBorder="1" applyAlignment="1">
      <alignment horizontal="center"/>
    </xf>
    <xf numFmtId="2" fontId="5" fillId="37" borderId="33" xfId="0" applyNumberFormat="1" applyFont="1" applyFill="1" applyBorder="1" applyAlignment="1">
      <alignment horizontal="center"/>
    </xf>
    <xf numFmtId="2" fontId="5" fillId="37" borderId="34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 textRotation="90" wrapText="1"/>
    </xf>
    <xf numFmtId="0" fontId="5" fillId="37" borderId="32" xfId="0" applyNumberFormat="1" applyFont="1" applyFill="1" applyBorder="1" applyAlignment="1">
      <alignment horizontal="center" wrapText="1"/>
    </xf>
    <xf numFmtId="0" fontId="5" fillId="37" borderId="33" xfId="0" applyNumberFormat="1" applyFont="1" applyFill="1" applyBorder="1" applyAlignment="1">
      <alignment horizontal="center" wrapText="1"/>
    </xf>
    <xf numFmtId="0" fontId="5" fillId="37" borderId="34" xfId="0" applyNumberFormat="1" applyFont="1" applyFill="1" applyBorder="1" applyAlignment="1">
      <alignment horizontal="center" wrapText="1"/>
    </xf>
    <xf numFmtId="0" fontId="5" fillId="37" borderId="32" xfId="0" applyNumberFormat="1" applyFont="1" applyFill="1" applyBorder="1" applyAlignment="1">
      <alignment horizontal="center" textRotation="90" wrapText="1"/>
    </xf>
    <xf numFmtId="0" fontId="5" fillId="37" borderId="11" xfId="0" applyNumberFormat="1" applyFont="1" applyFill="1" applyBorder="1" applyAlignment="1">
      <alignment horizontal="center" textRotation="90" wrapText="1"/>
    </xf>
    <xf numFmtId="0" fontId="5" fillId="37" borderId="32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horizontal="center" wrapText="1"/>
    </xf>
    <xf numFmtId="0" fontId="5" fillId="37" borderId="34" xfId="0" applyFont="1" applyFill="1" applyBorder="1" applyAlignment="1">
      <alignment horizontal="center" wrapText="1"/>
    </xf>
    <xf numFmtId="0" fontId="25" fillId="37" borderId="16" xfId="0" applyNumberFormat="1" applyFont="1" applyFill="1" applyBorder="1" applyAlignment="1">
      <alignment horizontal="center" vertical="center" textRotation="90" wrapText="1"/>
    </xf>
    <xf numFmtId="0" fontId="25" fillId="37" borderId="12" xfId="0" applyNumberFormat="1" applyFont="1" applyFill="1" applyBorder="1" applyAlignment="1">
      <alignment horizontal="center" vertical="center" textRotation="90" wrapText="1"/>
    </xf>
    <xf numFmtId="0" fontId="5" fillId="37" borderId="29" xfId="0" applyNumberFormat="1" applyFont="1" applyFill="1" applyBorder="1" applyAlignment="1">
      <alignment horizontal="center" textRotation="90" wrapText="1"/>
    </xf>
    <xf numFmtId="0" fontId="5" fillId="37" borderId="30" xfId="0" applyNumberFormat="1" applyFont="1" applyFill="1" applyBorder="1" applyAlignment="1">
      <alignment horizontal="center" textRotation="90" wrapText="1"/>
    </xf>
    <xf numFmtId="0" fontId="5" fillId="37" borderId="28" xfId="0" applyNumberFormat="1" applyFont="1" applyFill="1" applyBorder="1" applyAlignment="1">
      <alignment horizontal="center" textRotation="90" wrapText="1"/>
    </xf>
    <xf numFmtId="0" fontId="5" fillId="37" borderId="17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5" fillId="37" borderId="2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/>
    </xf>
    <xf numFmtId="0" fontId="25" fillId="37" borderId="0" xfId="0" applyNumberFormat="1" applyFont="1" applyFill="1" applyBorder="1" applyAlignment="1">
      <alignment horizontal="center" vertical="center" textRotation="90" wrapText="1"/>
    </xf>
    <xf numFmtId="0" fontId="25" fillId="37" borderId="13" xfId="0" applyNumberFormat="1" applyFont="1" applyFill="1" applyBorder="1" applyAlignment="1">
      <alignment horizontal="center" vertical="center" textRotation="90" wrapText="1"/>
    </xf>
    <xf numFmtId="21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25" fillId="37" borderId="31" xfId="0" applyNumberFormat="1" applyFont="1" applyFill="1" applyBorder="1" applyAlignment="1">
      <alignment horizontal="center" vertical="center" textRotation="90" wrapText="1"/>
    </xf>
    <xf numFmtId="21" fontId="6" fillId="0" borderId="11" xfId="0" applyNumberFormat="1" applyFont="1" applyFill="1" applyBorder="1" applyAlignment="1" applyProtection="1">
      <alignment horizontal="center"/>
      <protection locked="0"/>
    </xf>
    <xf numFmtId="0" fontId="5" fillId="37" borderId="32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6" fillId="33" borderId="17" xfId="0" applyNumberFormat="1" applyFont="1" applyFill="1" applyBorder="1" applyAlignment="1" applyProtection="1">
      <alignment horizontal="center"/>
      <protection locked="0"/>
    </xf>
    <xf numFmtId="20" fontId="6" fillId="0" borderId="17" xfId="0" applyNumberFormat="1" applyFont="1" applyFill="1" applyBorder="1" applyAlignment="1" applyProtection="1">
      <alignment horizontal="center"/>
      <protection locked="0"/>
    </xf>
    <xf numFmtId="46" fontId="6" fillId="0" borderId="17" xfId="0" applyNumberFormat="1" applyFont="1" applyFill="1" applyBorder="1" applyAlignment="1" applyProtection="1">
      <alignment horizontal="center"/>
      <protection locked="0"/>
    </xf>
    <xf numFmtId="21" fontId="6" fillId="0" borderId="14" xfId="0" applyNumberFormat="1" applyFont="1" applyFill="1" applyBorder="1" applyAlignment="1" applyProtection="1">
      <alignment horizontal="center"/>
      <protection locked="0"/>
    </xf>
    <xf numFmtId="21" fontId="6" fillId="33" borderId="17" xfId="0" applyNumberFormat="1" applyFont="1" applyFill="1" applyBorder="1" applyAlignment="1" applyProtection="1">
      <alignment horizontal="center"/>
      <protection locked="0"/>
    </xf>
    <xf numFmtId="20" fontId="6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MLADINKE" xfId="41"/>
    <cellStyle name="Navadno_PIONIRKE M" xfId="42"/>
    <cellStyle name="Navadno_PIONIRKE ST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4.00390625" style="38" bestFit="1" customWidth="1"/>
    <col min="2" max="2" width="48.875" style="39" customWidth="1"/>
    <col min="3" max="16384" width="9.125" style="38" customWidth="1"/>
  </cols>
  <sheetData>
    <row r="2" spans="1:2" ht="15.75">
      <c r="A2" s="110" t="s">
        <v>21</v>
      </c>
      <c r="B2" s="110"/>
    </row>
    <row r="5" spans="1:2" ht="15">
      <c r="A5" s="40" t="s">
        <v>28</v>
      </c>
      <c r="B5" s="41" t="s">
        <v>67</v>
      </c>
    </row>
    <row r="6" spans="1:2" ht="15">
      <c r="A6" s="40" t="s">
        <v>27</v>
      </c>
      <c r="B6" s="41" t="s">
        <v>68</v>
      </c>
    </row>
    <row r="7" spans="1:2" ht="15">
      <c r="A7" s="40" t="s">
        <v>22</v>
      </c>
      <c r="B7" s="41" t="s">
        <v>73</v>
      </c>
    </row>
    <row r="8" spans="1:2" ht="15">
      <c r="A8" s="40" t="s">
        <v>23</v>
      </c>
      <c r="B8" s="41" t="s">
        <v>72</v>
      </c>
    </row>
    <row r="9" spans="1:2" ht="15">
      <c r="A9" s="40" t="s">
        <v>24</v>
      </c>
      <c r="B9" s="42">
        <v>42994</v>
      </c>
    </row>
    <row r="10" spans="1:2" ht="15">
      <c r="A10" s="40" t="s">
        <v>25</v>
      </c>
      <c r="B10" s="41"/>
    </row>
    <row r="11" spans="1:2" ht="15">
      <c r="A11" s="40" t="s">
        <v>64</v>
      </c>
      <c r="B11" s="41"/>
    </row>
    <row r="12" spans="1:2" ht="15">
      <c r="A12" s="40" t="s">
        <v>26</v>
      </c>
      <c r="B12" s="4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C68"/>
  <sheetViews>
    <sheetView tabSelected="1" zoomScale="85" zoomScaleNormal="85" zoomScalePageLayoutView="0" workbookViewId="0" topLeftCell="A6">
      <selection activeCell="D13" sqref="D13"/>
    </sheetView>
  </sheetViews>
  <sheetFormatPr defaultColWidth="9.00390625" defaultRowHeight="12.75"/>
  <cols>
    <col min="1" max="1" width="3.875" style="0" customWidth="1"/>
    <col min="2" max="2" width="9.125" style="0" customWidth="1"/>
    <col min="3" max="3" width="5.375" style="0" customWidth="1"/>
    <col min="4" max="4" width="21.375" style="0" customWidth="1"/>
    <col min="5" max="7" width="20.75390625" style="0" customWidth="1"/>
    <col min="8" max="10" width="5.375" style="96" customWidth="1"/>
    <col min="11" max="11" width="7.625" style="96" customWidth="1"/>
    <col min="12" max="12" width="7.375" style="0" customWidth="1"/>
    <col min="13" max="13" width="11.375" style="64" customWidth="1"/>
    <col min="14" max="14" width="3.625" style="68" customWidth="1"/>
    <col min="15" max="15" width="7.25390625" style="0" customWidth="1"/>
    <col min="16" max="16" width="5.00390625" style="0" customWidth="1"/>
    <col min="17" max="17" width="11.375" style="0" customWidth="1"/>
    <col min="18" max="18" width="5.125" style="68" customWidth="1"/>
    <col min="19" max="20" width="12.625" style="68" customWidth="1"/>
    <col min="21" max="22" width="3.125" style="68" customWidth="1"/>
    <col min="23" max="23" width="6.125" style="2" customWidth="1"/>
    <col min="24" max="24" width="4.375" style="0" customWidth="1"/>
    <col min="25" max="25" width="10.25390625" style="0" customWidth="1"/>
    <col min="26" max="26" width="10.125" style="0" customWidth="1"/>
    <col min="27" max="27" width="4.25390625" style="68" customWidth="1"/>
    <col min="28" max="28" width="5.25390625" style="68" customWidth="1"/>
    <col min="29" max="29" width="4.875" style="0" customWidth="1"/>
    <col min="30" max="30" width="9.75390625" style="0" customWidth="1"/>
    <col min="31" max="31" width="9.25390625" style="0" customWidth="1"/>
    <col min="32" max="33" width="3.125" style="68" customWidth="1"/>
    <col min="34" max="34" width="7.25390625" style="0" customWidth="1"/>
    <col min="35" max="35" width="9.25390625" style="64" customWidth="1"/>
    <col min="36" max="36" width="6.75390625" style="64" customWidth="1"/>
    <col min="37" max="37" width="10.75390625" style="64" customWidth="1"/>
    <col min="38" max="38" width="22.00390625" style="13" customWidth="1"/>
    <col min="39" max="39" width="8.75390625" style="5" customWidth="1"/>
    <col min="40" max="40" width="8.75390625" style="1" customWidth="1"/>
    <col min="41" max="41" width="8.875" style="0" customWidth="1"/>
    <col min="42" max="42" width="9.125" style="98" customWidth="1"/>
    <col min="43" max="43" width="8.25390625" style="0" customWidth="1"/>
    <col min="44" max="44" width="9.125" style="106" customWidth="1"/>
    <col min="45" max="45" width="9.125" style="68" customWidth="1"/>
  </cols>
  <sheetData>
    <row r="1" spans="1:45" s="43" customFormat="1" ht="18">
      <c r="A1" s="44" t="str">
        <f>Osnovni_podatki!B7</f>
        <v>GZ Tržič, GZ Naklo</v>
      </c>
      <c r="B1" s="44"/>
      <c r="C1" s="44"/>
      <c r="D1" s="44"/>
      <c r="E1" s="44"/>
      <c r="F1" s="44"/>
      <c r="G1" s="44"/>
      <c r="H1" s="91"/>
      <c r="I1" s="91"/>
      <c r="J1" s="91"/>
      <c r="K1" s="91"/>
      <c r="L1" s="45" t="str">
        <f>Osnovni_podatki!B5</f>
        <v>20. tekmovanje pionirjev in mladincev v gasilski orientaciji</v>
      </c>
      <c r="M1" s="61"/>
      <c r="N1" s="65"/>
      <c r="P1" s="45"/>
      <c r="Q1" s="45"/>
      <c r="R1" s="65"/>
      <c r="S1" s="65"/>
      <c r="T1" s="65"/>
      <c r="U1" s="65"/>
      <c r="V1" s="65"/>
      <c r="W1" s="45"/>
      <c r="X1" s="45"/>
      <c r="Y1" s="45"/>
      <c r="Z1" s="45"/>
      <c r="AA1" s="65"/>
      <c r="AB1" s="65"/>
      <c r="AC1" s="45"/>
      <c r="AD1" s="45"/>
      <c r="AE1" s="45"/>
      <c r="AF1" s="65"/>
      <c r="AG1" s="65"/>
      <c r="AH1" s="45"/>
      <c r="AI1" s="61"/>
      <c r="AJ1" s="61"/>
      <c r="AK1" s="61"/>
      <c r="AL1" s="46"/>
      <c r="AM1" s="46"/>
      <c r="AN1" s="46"/>
      <c r="AO1" s="47" t="str">
        <f>Osnovni_podatki!B8&amp;", "&amp;TEXT(Osnovni_podatki!B9,"dd. mmmm yyyy")</f>
        <v>Podbrezje, 16. september 2017</v>
      </c>
      <c r="AP1" s="46"/>
      <c r="AQ1" s="46"/>
      <c r="AR1" s="103"/>
      <c r="AS1" s="107"/>
    </row>
    <row r="2" spans="1:47" s="1" customFormat="1" ht="18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62"/>
      <c r="N2" s="66"/>
      <c r="O2" s="50"/>
      <c r="P2" s="51"/>
      <c r="Q2" s="51"/>
      <c r="R2" s="66"/>
      <c r="S2" s="66"/>
      <c r="T2" s="66"/>
      <c r="U2" s="66"/>
      <c r="V2" s="66"/>
      <c r="W2" s="53"/>
      <c r="X2" s="54"/>
      <c r="Y2" s="54"/>
      <c r="Z2" s="54"/>
      <c r="AA2" s="66"/>
      <c r="AB2" s="66"/>
      <c r="AC2" s="50"/>
      <c r="AD2" s="50"/>
      <c r="AE2" s="50"/>
      <c r="AF2" s="66"/>
      <c r="AG2" s="66"/>
      <c r="AH2" s="50"/>
      <c r="AI2" s="62"/>
      <c r="AJ2" s="62"/>
      <c r="AK2" s="62"/>
      <c r="AL2" s="52"/>
      <c r="AM2" s="48"/>
      <c r="AN2" s="55"/>
      <c r="AO2" s="55"/>
      <c r="AP2" s="46"/>
      <c r="AQ2" s="48"/>
      <c r="AR2" s="104"/>
      <c r="AS2" s="66"/>
      <c r="AT2" s="4"/>
      <c r="AU2" s="4"/>
    </row>
    <row r="3" spans="1:47" ht="18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63"/>
      <c r="N3" s="67"/>
      <c r="O3" s="56"/>
      <c r="P3" s="56"/>
      <c r="Q3" s="56"/>
      <c r="R3" s="67"/>
      <c r="S3" s="67"/>
      <c r="T3" s="67"/>
      <c r="U3" s="67"/>
      <c r="V3" s="67"/>
      <c r="W3" s="56"/>
      <c r="X3" s="37"/>
      <c r="Y3" s="37"/>
      <c r="Z3" s="37"/>
      <c r="AA3" s="67"/>
      <c r="AB3" s="67"/>
      <c r="AC3" s="37"/>
      <c r="AD3" s="37"/>
      <c r="AE3" s="37"/>
      <c r="AF3" s="67"/>
      <c r="AG3" s="67"/>
      <c r="AH3" s="37"/>
      <c r="AI3" s="63"/>
      <c r="AJ3" s="63"/>
      <c r="AK3" s="63"/>
      <c r="AL3" s="27"/>
      <c r="AM3" s="48"/>
      <c r="AN3" s="48"/>
      <c r="AO3" s="37"/>
      <c r="AP3" s="46"/>
      <c r="AQ3" s="37"/>
      <c r="AR3" s="105"/>
      <c r="AS3" s="67"/>
      <c r="AT3" s="3"/>
      <c r="AU3" s="3"/>
    </row>
    <row r="4" spans="1:47" ht="18" customHeight="1">
      <c r="A4" s="37"/>
      <c r="B4" s="37"/>
      <c r="C4" s="37"/>
      <c r="D4" s="60" t="s">
        <v>12</v>
      </c>
      <c r="E4" s="37"/>
      <c r="F4" s="37"/>
      <c r="G4" s="37"/>
      <c r="H4" s="56"/>
      <c r="I4" s="56"/>
      <c r="J4" s="56"/>
      <c r="K4" s="56"/>
      <c r="L4" s="56"/>
      <c r="M4" s="63"/>
      <c r="N4" s="67"/>
      <c r="O4" s="37"/>
      <c r="P4" s="37"/>
      <c r="Q4" s="37"/>
      <c r="R4" s="67"/>
      <c r="S4" s="67"/>
      <c r="T4" s="67"/>
      <c r="U4" s="67"/>
      <c r="V4" s="67"/>
      <c r="W4" s="37"/>
      <c r="X4" s="37"/>
      <c r="Y4" s="37"/>
      <c r="Z4" s="37"/>
      <c r="AA4" s="67"/>
      <c r="AB4" s="67"/>
      <c r="AC4" s="37"/>
      <c r="AD4" s="37"/>
      <c r="AE4" s="37"/>
      <c r="AF4" s="67"/>
      <c r="AG4" s="67"/>
      <c r="AH4" s="37"/>
      <c r="AI4" s="63"/>
      <c r="AJ4" s="63"/>
      <c r="AK4" s="62"/>
      <c r="AL4" s="48"/>
      <c r="AM4" s="48"/>
      <c r="AN4" s="48"/>
      <c r="AO4" s="48"/>
      <c r="AP4" s="46"/>
      <c r="AQ4" s="37"/>
      <c r="AR4" s="105"/>
      <c r="AS4" s="67"/>
      <c r="AT4" s="3"/>
      <c r="AU4" s="3"/>
    </row>
    <row r="5" spans="1:47" ht="18" customHeight="1">
      <c r="A5" s="3"/>
      <c r="B5" s="3"/>
      <c r="C5" s="3"/>
      <c r="D5" s="3"/>
      <c r="E5" s="3"/>
      <c r="F5" s="3"/>
      <c r="G5" s="3"/>
      <c r="H5" s="56"/>
      <c r="I5" s="56"/>
      <c r="J5" s="56"/>
      <c r="K5" s="56"/>
      <c r="L5" s="56"/>
      <c r="M5" s="63"/>
      <c r="N5" s="67"/>
      <c r="O5" s="3"/>
      <c r="P5" s="3"/>
      <c r="Q5" s="3"/>
      <c r="R5" s="67"/>
      <c r="S5" s="67"/>
      <c r="T5" s="67"/>
      <c r="U5" s="67"/>
      <c r="V5" s="67"/>
      <c r="W5" s="3"/>
      <c r="X5" s="3"/>
      <c r="Y5" s="3"/>
      <c r="Z5" s="3"/>
      <c r="AA5" s="67"/>
      <c r="AB5" s="67"/>
      <c r="AC5" s="3"/>
      <c r="AD5" s="3"/>
      <c r="AE5" s="3"/>
      <c r="AF5" s="67"/>
      <c r="AG5" s="67"/>
      <c r="AH5" s="3"/>
      <c r="AI5" s="63"/>
      <c r="AJ5" s="63"/>
      <c r="AK5" s="62"/>
      <c r="AL5" s="4"/>
      <c r="AM5" s="4"/>
      <c r="AN5" s="4"/>
      <c r="AO5" s="4"/>
      <c r="AP5" s="46"/>
      <c r="AQ5" s="3"/>
      <c r="AR5" s="105"/>
      <c r="AS5" s="67"/>
      <c r="AT5" s="3"/>
      <c r="AU5" s="3"/>
    </row>
    <row r="6" spans="1:47" ht="18" customHeight="1">
      <c r="A6" s="129" t="s">
        <v>15</v>
      </c>
      <c r="B6" s="129" t="s">
        <v>14</v>
      </c>
      <c r="C6" s="129" t="s">
        <v>35</v>
      </c>
      <c r="D6" s="129" t="s">
        <v>4</v>
      </c>
      <c r="E6" s="129" t="s">
        <v>19</v>
      </c>
      <c r="F6" s="129" t="s">
        <v>29</v>
      </c>
      <c r="G6" s="129" t="s">
        <v>30</v>
      </c>
      <c r="H6" s="143" t="s">
        <v>49</v>
      </c>
      <c r="I6" s="144"/>
      <c r="J6" s="145"/>
      <c r="K6" s="129" t="s">
        <v>50</v>
      </c>
      <c r="L6" s="140" t="s">
        <v>31</v>
      </c>
      <c r="M6" s="119" t="s">
        <v>16</v>
      </c>
      <c r="N6" s="111" t="s">
        <v>43</v>
      </c>
      <c r="O6" s="135" t="s">
        <v>6</v>
      </c>
      <c r="P6" s="136"/>
      <c r="Q6" s="136"/>
      <c r="R6" s="137"/>
      <c r="S6" s="156" t="s">
        <v>5</v>
      </c>
      <c r="T6" s="149"/>
      <c r="U6" s="149"/>
      <c r="V6" s="149"/>
      <c r="W6" s="149"/>
      <c r="X6" s="157"/>
      <c r="Y6" s="130" t="s">
        <v>55</v>
      </c>
      <c r="Z6" s="131"/>
      <c r="AA6" s="131"/>
      <c r="AB6" s="131"/>
      <c r="AC6" s="132"/>
      <c r="AD6" s="126" t="s">
        <v>2</v>
      </c>
      <c r="AE6" s="127"/>
      <c r="AF6" s="127"/>
      <c r="AG6" s="127"/>
      <c r="AH6" s="128"/>
      <c r="AI6" s="119" t="s">
        <v>33</v>
      </c>
      <c r="AJ6" s="116" t="s">
        <v>63</v>
      </c>
      <c r="AK6" s="124" t="s">
        <v>39</v>
      </c>
      <c r="AL6" s="125" t="s">
        <v>18</v>
      </c>
      <c r="AM6" s="125" t="s">
        <v>17</v>
      </c>
      <c r="AN6" s="125" t="s">
        <v>20</v>
      </c>
      <c r="AO6" s="123" t="s">
        <v>3</v>
      </c>
      <c r="AP6" s="46"/>
      <c r="AQ6" s="3"/>
      <c r="AR6" s="105"/>
      <c r="AS6" s="67"/>
      <c r="AT6" s="3"/>
      <c r="AU6" s="3"/>
    </row>
    <row r="7" spans="1:47" ht="42" customHeight="1">
      <c r="A7" s="129"/>
      <c r="B7" s="129"/>
      <c r="C7" s="129"/>
      <c r="D7" s="129"/>
      <c r="E7" s="129"/>
      <c r="F7" s="129"/>
      <c r="G7" s="129"/>
      <c r="H7" s="133" t="s">
        <v>51</v>
      </c>
      <c r="I7" s="133" t="s">
        <v>52</v>
      </c>
      <c r="J7" s="133" t="s">
        <v>53</v>
      </c>
      <c r="K7" s="129"/>
      <c r="L7" s="141"/>
      <c r="M7" s="120"/>
      <c r="N7" s="112"/>
      <c r="O7" s="122" t="s">
        <v>61</v>
      </c>
      <c r="P7" s="114"/>
      <c r="Q7" s="75" t="s">
        <v>60</v>
      </c>
      <c r="R7" s="138" t="s">
        <v>56</v>
      </c>
      <c r="S7" s="150" t="s">
        <v>69</v>
      </c>
      <c r="T7" s="150" t="s">
        <v>70</v>
      </c>
      <c r="U7" s="114" t="s">
        <v>40</v>
      </c>
      <c r="V7" s="114"/>
      <c r="W7" s="114" t="s">
        <v>9</v>
      </c>
      <c r="X7" s="115"/>
      <c r="Y7" s="150" t="s">
        <v>69</v>
      </c>
      <c r="Z7" s="150" t="s">
        <v>70</v>
      </c>
      <c r="AA7" s="114" t="s">
        <v>40</v>
      </c>
      <c r="AB7" s="114"/>
      <c r="AC7" s="97" t="s">
        <v>54</v>
      </c>
      <c r="AD7" s="154" t="s">
        <v>69</v>
      </c>
      <c r="AE7" s="150" t="s">
        <v>70</v>
      </c>
      <c r="AF7" s="114" t="s">
        <v>40</v>
      </c>
      <c r="AG7" s="114"/>
      <c r="AH7" s="73" t="s">
        <v>32</v>
      </c>
      <c r="AI7" s="120"/>
      <c r="AJ7" s="117"/>
      <c r="AK7" s="124"/>
      <c r="AL7" s="125"/>
      <c r="AM7" s="125"/>
      <c r="AN7" s="125"/>
      <c r="AO7" s="123"/>
      <c r="AP7" s="46"/>
      <c r="AQ7" s="3"/>
      <c r="AR7" s="105"/>
      <c r="AS7" s="67"/>
      <c r="AT7" s="3"/>
      <c r="AU7" s="3"/>
    </row>
    <row r="8" spans="1:55" ht="15" customHeight="1">
      <c r="A8" s="129"/>
      <c r="B8" s="129"/>
      <c r="C8" s="129"/>
      <c r="D8" s="129"/>
      <c r="E8" s="129"/>
      <c r="F8" s="129"/>
      <c r="G8" s="129"/>
      <c r="H8" s="134"/>
      <c r="I8" s="134"/>
      <c r="J8" s="134"/>
      <c r="K8" s="129"/>
      <c r="L8" s="142"/>
      <c r="M8" s="121"/>
      <c r="N8" s="113"/>
      <c r="O8" s="33" t="s">
        <v>8</v>
      </c>
      <c r="P8" s="69" t="s">
        <v>7</v>
      </c>
      <c r="Q8" s="69"/>
      <c r="R8" s="139"/>
      <c r="S8" s="151"/>
      <c r="T8" s="151"/>
      <c r="U8" s="70" t="s">
        <v>41</v>
      </c>
      <c r="V8" s="70" t="s">
        <v>42</v>
      </c>
      <c r="W8" s="69" t="s">
        <v>8</v>
      </c>
      <c r="X8" s="34" t="s">
        <v>7</v>
      </c>
      <c r="Y8" s="151"/>
      <c r="Z8" s="151"/>
      <c r="AA8" s="70" t="s">
        <v>41</v>
      </c>
      <c r="AB8" s="70" t="s">
        <v>42</v>
      </c>
      <c r="AC8" s="34" t="s">
        <v>7</v>
      </c>
      <c r="AD8" s="151"/>
      <c r="AE8" s="151"/>
      <c r="AF8" s="70" t="s">
        <v>41</v>
      </c>
      <c r="AG8" s="70" t="s">
        <v>42</v>
      </c>
      <c r="AH8" s="34" t="s">
        <v>7</v>
      </c>
      <c r="AI8" s="121"/>
      <c r="AJ8" s="118"/>
      <c r="AK8" s="124"/>
      <c r="AL8" s="125"/>
      <c r="AM8" s="125"/>
      <c r="AN8" s="125"/>
      <c r="AO8" s="123"/>
      <c r="AP8" s="46"/>
      <c r="AQ8" s="37"/>
      <c r="AR8" s="105"/>
      <c r="AS8" s="6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ht="12.75">
      <c r="A9" s="28">
        <v>1</v>
      </c>
      <c r="B9" s="31"/>
      <c r="C9" s="17">
        <v>38</v>
      </c>
      <c r="D9" s="18" t="s">
        <v>80</v>
      </c>
      <c r="E9" s="21" t="s">
        <v>76</v>
      </c>
      <c r="F9" s="164"/>
      <c r="G9" s="21" t="s">
        <v>90</v>
      </c>
      <c r="H9" s="92">
        <v>2006</v>
      </c>
      <c r="I9" s="92">
        <v>2007</v>
      </c>
      <c r="J9" s="92">
        <v>2008</v>
      </c>
      <c r="K9" s="93">
        <f>VLOOKUP(H9,Letnice!$A$2:$B$7,2,FALSE)+VLOOKUP(I9,Letnice!$A$2:$B$7,2,FALSE)+VLOOKUP(J9,Letnice!$A$2:$B$7,2,FALSE)</f>
        <v>30</v>
      </c>
      <c r="L9" s="94">
        <f>VLOOKUP(K9,Letnice!$A$16:$B$28,2,FALSE)</f>
        <v>1001</v>
      </c>
      <c r="M9" s="25">
        <v>0.3847222222222222</v>
      </c>
      <c r="N9" s="74">
        <v>0</v>
      </c>
      <c r="O9" s="24">
        <v>18.73</v>
      </c>
      <c r="P9" s="11">
        <v>0</v>
      </c>
      <c r="Q9" s="25">
        <v>0.41250000000000003</v>
      </c>
      <c r="R9" s="74">
        <f>IF(HOUR(Q9-AI9)*60+MINUTE(Q9-AI9)&lt;=10,0,(HOUR(Q9-AI9)*60+MINUTE(Q9-AI9))-10)</f>
        <v>0</v>
      </c>
      <c r="S9" s="152">
        <v>0.011944444444444445</v>
      </c>
      <c r="T9" s="155">
        <v>0.01539351851851852</v>
      </c>
      <c r="U9" s="71">
        <f>MINUTE(T9-S9)</f>
        <v>4</v>
      </c>
      <c r="V9" s="72">
        <f>SECOND(T9-S9)</f>
        <v>58</v>
      </c>
      <c r="W9" s="24">
        <v>14.86</v>
      </c>
      <c r="X9" s="11">
        <v>0</v>
      </c>
      <c r="Y9" s="152">
        <v>0.020752314814814814</v>
      </c>
      <c r="Z9" s="155">
        <v>0.02939814814814815</v>
      </c>
      <c r="AA9" s="71">
        <f>MINUTE(Z9-Y9)</f>
        <v>12</v>
      </c>
      <c r="AB9" s="72">
        <f>SECOND(Z9-Y9)</f>
        <v>27</v>
      </c>
      <c r="AC9" s="11">
        <v>0</v>
      </c>
      <c r="AD9" s="152">
        <v>0.018287037037037036</v>
      </c>
      <c r="AE9" s="155">
        <v>0.02037037037037037</v>
      </c>
      <c r="AF9" s="71">
        <f>MINUTE(AE9-AD9)</f>
        <v>3</v>
      </c>
      <c r="AG9" s="72">
        <f>SECOND(AE9-AD9)</f>
        <v>0</v>
      </c>
      <c r="AH9" s="11">
        <v>0</v>
      </c>
      <c r="AI9" s="25">
        <v>0.4089930555555556</v>
      </c>
      <c r="AJ9" s="109">
        <v>0</v>
      </c>
      <c r="AK9" s="25">
        <f>TIME(,U9+AA9+AF9,AB9+V9+AG9)</f>
        <v>0.014178240740740741</v>
      </c>
      <c r="AL9" s="15">
        <f>AI9-M9-AK9</f>
        <v>0.010092592592592667</v>
      </c>
      <c r="AM9" s="29">
        <f>((((HOUR(AL9))*3600)+((MINUTE(AL9))*60)+(SECOND(AL9)))*2)/60</f>
        <v>29.066666666666666</v>
      </c>
      <c r="AN9" s="29">
        <f>O9+P9+W9+X9+AC9+AH9+AM9+N9+R9+AJ9</f>
        <v>62.656666666666666</v>
      </c>
      <c r="AO9" s="7">
        <f>L9-AN9</f>
        <v>938.3433333333334</v>
      </c>
      <c r="AP9" s="99"/>
      <c r="AQ9" s="102"/>
      <c r="AR9" s="105"/>
      <c r="AS9" s="6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ht="12.75">
      <c r="A10" s="28">
        <v>2</v>
      </c>
      <c r="B10" s="31"/>
      <c r="C10" s="17">
        <v>52</v>
      </c>
      <c r="D10" s="18" t="s">
        <v>81</v>
      </c>
      <c r="E10" s="21" t="s">
        <v>76</v>
      </c>
      <c r="F10" s="21"/>
      <c r="G10" s="21" t="s">
        <v>107</v>
      </c>
      <c r="H10" s="92">
        <v>2009</v>
      </c>
      <c r="I10" s="92">
        <v>2010</v>
      </c>
      <c r="J10" s="92">
        <v>2009</v>
      </c>
      <c r="K10" s="93">
        <f>VLOOKUP(H10,Letnice!$A$2:$B$7,2,FALSE)+VLOOKUP(I10,Letnice!$A$2:$B$7,2,FALSE)+VLOOKUP(J10,Letnice!$A$2:$B$7,2,FALSE)</f>
        <v>23</v>
      </c>
      <c r="L10" s="94">
        <f>VLOOKUP(K10,Letnice!$A$16:$B$28,2,FALSE)</f>
        <v>1005</v>
      </c>
      <c r="M10" s="25">
        <v>0.4041666666666666</v>
      </c>
      <c r="N10" s="74">
        <v>0</v>
      </c>
      <c r="O10" s="24">
        <v>18.83</v>
      </c>
      <c r="P10" s="11">
        <v>0</v>
      </c>
      <c r="Q10" s="25">
        <v>0.4388888888888889</v>
      </c>
      <c r="R10" s="74">
        <v>0</v>
      </c>
      <c r="S10" s="152">
        <v>0.03078703703703704</v>
      </c>
      <c r="T10" s="152">
        <v>0.03553240740740741</v>
      </c>
      <c r="U10" s="71">
        <f>MINUTE(T10-S10)</f>
        <v>6</v>
      </c>
      <c r="V10" s="72">
        <f>SECOND(T10-S10)</f>
        <v>50</v>
      </c>
      <c r="W10" s="24">
        <v>21.87</v>
      </c>
      <c r="X10" s="11">
        <v>10</v>
      </c>
      <c r="Y10" s="152">
        <v>0.039699074074074074</v>
      </c>
      <c r="Z10" s="152">
        <v>0.049837962962962966</v>
      </c>
      <c r="AA10" s="71">
        <f>MINUTE(Z10-Y10)</f>
        <v>14</v>
      </c>
      <c r="AB10" s="72">
        <f>SECOND(Z10-Y10)</f>
        <v>36</v>
      </c>
      <c r="AC10" s="11">
        <v>0</v>
      </c>
      <c r="AD10" s="152">
        <v>0.03831018518518518</v>
      </c>
      <c r="AE10" s="152">
        <v>0.03975694444444445</v>
      </c>
      <c r="AF10" s="71">
        <f>MINUTE(AE10-AD10)</f>
        <v>2</v>
      </c>
      <c r="AG10" s="72">
        <f>SECOND(AE10-AD10)</f>
        <v>5</v>
      </c>
      <c r="AH10" s="11">
        <v>0</v>
      </c>
      <c r="AI10" s="25">
        <v>0.428912037037037</v>
      </c>
      <c r="AJ10" s="109">
        <v>0</v>
      </c>
      <c r="AK10" s="25">
        <f>TIME(,U10+AA10+AF10,AB10+V10+AG10)</f>
        <v>0.01633101851851852</v>
      </c>
      <c r="AL10" s="15">
        <f>AI10-M10-AK10</f>
        <v>0.00841435185185187</v>
      </c>
      <c r="AM10" s="29">
        <f>((((HOUR(AL10))*3600)+((MINUTE(AL10))*60)+(SECOND(AL10)))*2)/60</f>
        <v>24.233333333333334</v>
      </c>
      <c r="AN10" s="29">
        <f>O10+P10+W10+X10+AC10+AH10+AM10+N10+R10+AJ10</f>
        <v>74.93333333333334</v>
      </c>
      <c r="AO10" s="7">
        <f>L10-AN10</f>
        <v>930.0666666666666</v>
      </c>
      <c r="AP10" s="99"/>
      <c r="AQ10" s="102"/>
      <c r="AR10" s="105"/>
      <c r="AS10" s="6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ht="12.75">
      <c r="A11" s="28">
        <v>3</v>
      </c>
      <c r="B11" s="31"/>
      <c r="C11" s="17">
        <v>32</v>
      </c>
      <c r="D11" s="18" t="s">
        <v>74</v>
      </c>
      <c r="E11" s="21" t="s">
        <v>76</v>
      </c>
      <c r="F11" s="21"/>
      <c r="G11" s="21" t="s">
        <v>94</v>
      </c>
      <c r="H11" s="92">
        <v>2008</v>
      </c>
      <c r="I11" s="92">
        <v>2009</v>
      </c>
      <c r="J11" s="92">
        <v>2009</v>
      </c>
      <c r="K11" s="93">
        <f>VLOOKUP(H11,Letnice!$A$2:$B$7,2,FALSE)+VLOOKUP(I11,Letnice!$A$2:$B$7,2,FALSE)+VLOOKUP(J11,Letnice!$A$2:$B$7,2,FALSE)</f>
        <v>25</v>
      </c>
      <c r="L11" s="94">
        <f>VLOOKUP(K11,Letnice!$A$16:$B$28,2,FALSE)</f>
        <v>1003</v>
      </c>
      <c r="M11" s="25">
        <v>0.3763888888888889</v>
      </c>
      <c r="N11" s="74">
        <v>0</v>
      </c>
      <c r="O11" s="24">
        <v>21.17</v>
      </c>
      <c r="P11" s="11">
        <v>0</v>
      </c>
      <c r="Q11" s="25">
        <v>0.40138888888888885</v>
      </c>
      <c r="R11" s="74">
        <f>IF(HOUR(Q11-AI11)*60+MINUTE(Q11-AI11)&lt;=10,0,(HOUR(Q11-AI11)*60+MINUTE(Q11-AI11))-10)</f>
        <v>0</v>
      </c>
      <c r="S11" s="152">
        <v>0.0032407407407407406</v>
      </c>
      <c r="T11" s="152">
        <v>0.007754629629629629</v>
      </c>
      <c r="U11" s="71">
        <f>MINUTE(T11-S11)</f>
        <v>6</v>
      </c>
      <c r="V11" s="72">
        <f>SECOND(T11-S11)</f>
        <v>30</v>
      </c>
      <c r="W11" s="24">
        <v>17.19</v>
      </c>
      <c r="X11" s="11">
        <v>10</v>
      </c>
      <c r="Y11" s="152">
        <v>0.01300925925925926</v>
      </c>
      <c r="Z11" s="152">
        <v>0.01733796296296296</v>
      </c>
      <c r="AA11" s="71">
        <f>MINUTE(Z11-Y11)</f>
        <v>6</v>
      </c>
      <c r="AB11" s="72">
        <f>SECOND(Z11-Y11)</f>
        <v>14</v>
      </c>
      <c r="AC11" s="11">
        <v>0</v>
      </c>
      <c r="AD11" s="152">
        <v>0.011284722222222222</v>
      </c>
      <c r="AE11" s="152">
        <v>0.012847222222222223</v>
      </c>
      <c r="AF11" s="71">
        <f>MINUTE(AE11-AD11)</f>
        <v>2</v>
      </c>
      <c r="AG11" s="72">
        <f>SECOND(AE11-AD11)</f>
        <v>15</v>
      </c>
      <c r="AH11" s="11">
        <v>0</v>
      </c>
      <c r="AI11" s="25">
        <v>0.3960532407407407</v>
      </c>
      <c r="AJ11" s="109">
        <v>0</v>
      </c>
      <c r="AK11" s="25">
        <f>TIME(,U11+AA11+AF11,AB11+V11+AG11)</f>
        <v>0.010405092592592593</v>
      </c>
      <c r="AL11" s="15">
        <f>AI11-M11-AK11</f>
        <v>0.009259259259259243</v>
      </c>
      <c r="AM11" s="29">
        <f>((((HOUR(AL11))*3600)+((MINUTE(AL11))*60)+(SECOND(AL11)))*2)/60</f>
        <v>26.666666666666668</v>
      </c>
      <c r="AN11" s="29">
        <f>O11+P11+W11+X11+AC11+AH11+AM11+N11+R11+AJ11</f>
        <v>75.02666666666667</v>
      </c>
      <c r="AO11" s="7">
        <f>L11-AN11</f>
        <v>927.9733333333334</v>
      </c>
      <c r="AP11" s="99"/>
      <c r="AQ11" s="102"/>
      <c r="AR11" s="105"/>
      <c r="AS11" s="6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ht="12.75">
      <c r="A12" s="28">
        <v>4</v>
      </c>
      <c r="B12" s="31"/>
      <c r="C12" s="17">
        <v>46</v>
      </c>
      <c r="D12" s="18" t="s">
        <v>75</v>
      </c>
      <c r="E12" s="21" t="s">
        <v>76</v>
      </c>
      <c r="F12" s="21"/>
      <c r="G12" s="21" t="s">
        <v>117</v>
      </c>
      <c r="H12" s="92">
        <v>2007</v>
      </c>
      <c r="I12" s="92">
        <v>2009</v>
      </c>
      <c r="J12" s="92">
        <v>2008</v>
      </c>
      <c r="K12" s="93">
        <f>VLOOKUP(H12,Letnice!$A$2:$B$7,2,FALSE)+VLOOKUP(I12,Letnice!$A$2:$B$7,2,FALSE)+VLOOKUP(J12,Letnice!$A$2:$B$7,2,FALSE)</f>
        <v>27</v>
      </c>
      <c r="L12" s="94">
        <f>VLOOKUP(K12,Letnice!$A$16:$B$28,2,FALSE)</f>
        <v>1002</v>
      </c>
      <c r="M12" s="25">
        <v>0.3958333333333333</v>
      </c>
      <c r="N12" s="74">
        <v>0</v>
      </c>
      <c r="O12" s="24">
        <v>23.93</v>
      </c>
      <c r="P12" s="11">
        <v>0</v>
      </c>
      <c r="Q12" s="25">
        <v>0.43124999999999997</v>
      </c>
      <c r="R12" s="74">
        <v>0</v>
      </c>
      <c r="S12" s="152">
        <v>0.022337962962962962</v>
      </c>
      <c r="T12" s="152">
        <v>0.027256944444444445</v>
      </c>
      <c r="U12" s="71">
        <f>MINUTE(T12-S12)</f>
        <v>7</v>
      </c>
      <c r="V12" s="72">
        <f>SECOND(T12-S12)</f>
        <v>5</v>
      </c>
      <c r="W12" s="24">
        <v>24.7</v>
      </c>
      <c r="X12" s="11">
        <v>0</v>
      </c>
      <c r="Y12" s="152">
        <v>0.031608796296296295</v>
      </c>
      <c r="Z12" s="152">
        <v>0.04552083333333334</v>
      </c>
      <c r="AA12" s="71">
        <f>MINUTE(Z12-Y12)</f>
        <v>20</v>
      </c>
      <c r="AB12" s="72">
        <f>SECOND(Z12-Y12)</f>
        <v>2</v>
      </c>
      <c r="AC12" s="11">
        <v>0</v>
      </c>
      <c r="AD12" s="152">
        <v>0.030150462962962962</v>
      </c>
      <c r="AE12" s="152">
        <v>0.03107638888888889</v>
      </c>
      <c r="AF12" s="71">
        <f>MINUTE(AE12-AD12)</f>
        <v>1</v>
      </c>
      <c r="AG12" s="72">
        <f>SECOND(AE12-AD12)</f>
        <v>20</v>
      </c>
      <c r="AH12" s="11">
        <v>2</v>
      </c>
      <c r="AI12" s="25">
        <v>0.4245949074074074</v>
      </c>
      <c r="AJ12" s="109">
        <v>0</v>
      </c>
      <c r="AK12" s="25">
        <f>TIME(,U12+AA12+AF12,AB12+V12+AG12)</f>
        <v>0.019756944444444445</v>
      </c>
      <c r="AL12" s="15">
        <f>AI12-M12-AK12</f>
        <v>0.009004629629629647</v>
      </c>
      <c r="AM12" s="29">
        <f>((((HOUR(AL12))*3600)+((MINUTE(AL12))*60)+(SECOND(AL12)))*2)/60</f>
        <v>25.933333333333334</v>
      </c>
      <c r="AN12" s="29">
        <f>O12+P12+W12+X12+AC12+AH12+AM12+N12+R12+AJ12</f>
        <v>76.56333333333333</v>
      </c>
      <c r="AO12" s="7">
        <f>L12-AN12</f>
        <v>925.4366666666667</v>
      </c>
      <c r="AP12" s="99"/>
      <c r="AQ12" s="102"/>
      <c r="AR12" s="105"/>
      <c r="AS12" s="6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ht="12.75">
      <c r="A13" s="28">
        <v>5</v>
      </c>
      <c r="B13" s="31"/>
      <c r="C13" s="17">
        <v>51</v>
      </c>
      <c r="D13" s="18" t="s">
        <v>105</v>
      </c>
      <c r="E13" s="21" t="s">
        <v>76</v>
      </c>
      <c r="F13" s="21"/>
      <c r="G13" s="21" t="s">
        <v>106</v>
      </c>
      <c r="H13" s="92">
        <v>2007</v>
      </c>
      <c r="I13" s="92">
        <v>2008</v>
      </c>
      <c r="J13" s="92">
        <v>2007</v>
      </c>
      <c r="K13" s="93">
        <f>VLOOKUP(H13,Letnice!$A$2:$B$7,2,FALSE)+VLOOKUP(I13,Letnice!$A$2:$B$7,2,FALSE)+VLOOKUP(J13,Letnice!$A$2:$B$7,2,FALSE)</f>
        <v>29</v>
      </c>
      <c r="L13" s="94">
        <f>VLOOKUP(K13,Letnice!$A$16:$B$28,2,FALSE)</f>
        <v>1002</v>
      </c>
      <c r="M13" s="25">
        <v>0.40277777777777773</v>
      </c>
      <c r="N13" s="74">
        <v>0</v>
      </c>
      <c r="O13" s="24">
        <v>18.31</v>
      </c>
      <c r="P13" s="11">
        <v>0</v>
      </c>
      <c r="Q13" s="25">
        <v>0.44027777777777777</v>
      </c>
      <c r="R13" s="74">
        <v>0</v>
      </c>
      <c r="S13" s="152">
        <v>0.03043981481481482</v>
      </c>
      <c r="T13" s="152">
        <v>0.03391203703703704</v>
      </c>
      <c r="U13" s="71">
        <f>MINUTE(T13-S13)</f>
        <v>5</v>
      </c>
      <c r="V13" s="72">
        <f>SECOND(T13-S13)</f>
        <v>0</v>
      </c>
      <c r="W13" s="24">
        <v>22.31</v>
      </c>
      <c r="X13" s="11">
        <v>0</v>
      </c>
      <c r="Y13" s="152">
        <v>0.03824074074074074</v>
      </c>
      <c r="Z13" s="152">
        <v>0.04829861111111111</v>
      </c>
      <c r="AA13" s="71">
        <f>MINUTE(Z13-Y13)</f>
        <v>14</v>
      </c>
      <c r="AB13" s="72">
        <f>SECOND(Z13-Y13)</f>
        <v>29</v>
      </c>
      <c r="AC13" s="11">
        <v>0</v>
      </c>
      <c r="AD13" s="152">
        <v>0.03726851851851851</v>
      </c>
      <c r="AE13" s="152">
        <v>0.03802083333333333</v>
      </c>
      <c r="AF13" s="71">
        <f>MINUTE(AE13-AD13)</f>
        <v>1</v>
      </c>
      <c r="AG13" s="72">
        <f>SECOND(AE13-AD13)</f>
        <v>5</v>
      </c>
      <c r="AH13" s="11">
        <v>0</v>
      </c>
      <c r="AI13" s="25">
        <v>0.4295601851851852</v>
      </c>
      <c r="AJ13" s="109">
        <v>0</v>
      </c>
      <c r="AK13" s="25">
        <f>TIME(,U13+AA13+AF13,AB13+V13+AG13)</f>
        <v>0.014282407407407409</v>
      </c>
      <c r="AL13" s="15">
        <f>AI13-M13-AK13</f>
        <v>0.01250000000000004</v>
      </c>
      <c r="AM13" s="29">
        <f>((((HOUR(AL13))*3600)+((MINUTE(AL13))*60)+(SECOND(AL13)))*2)/60</f>
        <v>36</v>
      </c>
      <c r="AN13" s="29">
        <f>O13+P13+W13+X13+AC13+AH13+AM13+N13+R13+AJ13</f>
        <v>76.62</v>
      </c>
      <c r="AO13" s="7">
        <f>L13-AN13</f>
        <v>925.38</v>
      </c>
      <c r="AP13" s="99"/>
      <c r="AQ13" s="102"/>
      <c r="AR13" s="105"/>
      <c r="AS13" s="6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ht="12.75">
      <c r="A14" s="28">
        <v>6</v>
      </c>
      <c r="B14" s="31"/>
      <c r="C14" s="17">
        <v>37</v>
      </c>
      <c r="D14" s="18" t="s">
        <v>96</v>
      </c>
      <c r="E14" s="21" t="s">
        <v>76</v>
      </c>
      <c r="F14" s="21"/>
      <c r="G14" s="21" t="s">
        <v>97</v>
      </c>
      <c r="H14" s="92">
        <v>2009</v>
      </c>
      <c r="I14" s="92">
        <v>2009</v>
      </c>
      <c r="J14" s="92">
        <v>2010</v>
      </c>
      <c r="K14" s="93">
        <f>VLOOKUP(H14,Letnice!$A$2:$B$7,2,FALSE)+VLOOKUP(I14,Letnice!$A$2:$B$7,2,FALSE)+VLOOKUP(J14,Letnice!$A$2:$B$7,2,FALSE)</f>
        <v>23</v>
      </c>
      <c r="L14" s="94">
        <f>VLOOKUP(K14,Letnice!$A$16:$B$28,2,FALSE)</f>
        <v>1005</v>
      </c>
      <c r="M14" s="25">
        <v>0.3833333333333333</v>
      </c>
      <c r="N14" s="74">
        <v>0</v>
      </c>
      <c r="O14" s="24">
        <v>24.48</v>
      </c>
      <c r="P14" s="11">
        <v>9</v>
      </c>
      <c r="Q14" s="25">
        <v>0.4055555555555555</v>
      </c>
      <c r="R14" s="74">
        <f>IF(HOUR(Q14-AI14)*60+MINUTE(Q14-AI14)&lt;=10,0,(HOUR(Q14-AI14)*60+MINUTE(Q14-AI14))-10)</f>
        <v>0</v>
      </c>
      <c r="S14" s="152">
        <v>0.010590277777777777</v>
      </c>
      <c r="T14" s="152">
        <v>0.014351851851851852</v>
      </c>
      <c r="U14" s="71">
        <f>MINUTE(T14-S14)</f>
        <v>5</v>
      </c>
      <c r="V14" s="72">
        <f>SECOND(T14-S14)</f>
        <v>25</v>
      </c>
      <c r="W14" s="24">
        <v>21.86</v>
      </c>
      <c r="X14" s="11">
        <v>5</v>
      </c>
      <c r="Y14" s="152">
        <v>0.019699074074074074</v>
      </c>
      <c r="Z14" s="152">
        <v>0.023078703703703702</v>
      </c>
      <c r="AA14" s="71">
        <f>MINUTE(Z14-Y14)</f>
        <v>4</v>
      </c>
      <c r="AB14" s="72">
        <f>SECOND(Z14-Y14)</f>
        <v>52</v>
      </c>
      <c r="AC14" s="11">
        <v>0</v>
      </c>
      <c r="AD14" s="152">
        <v>0.01707175925925926</v>
      </c>
      <c r="AE14" s="152">
        <v>0.019675925925925927</v>
      </c>
      <c r="AF14" s="71">
        <f>MINUTE(AE14-AD14)</f>
        <v>3</v>
      </c>
      <c r="AG14" s="72">
        <f>SECOND(AE14-AD14)</f>
        <v>45</v>
      </c>
      <c r="AH14" s="11">
        <v>0</v>
      </c>
      <c r="AI14" s="25">
        <v>0.40222222222222226</v>
      </c>
      <c r="AJ14" s="109">
        <v>0</v>
      </c>
      <c r="AK14" s="25">
        <f>TIME(,U14+AA14+AF14,AB14+V14+AG14)</f>
        <v>0.009745370370370371</v>
      </c>
      <c r="AL14" s="15">
        <f>AI14-M14-AK14</f>
        <v>0.009143518518518584</v>
      </c>
      <c r="AM14" s="29">
        <f>((((HOUR(AL14))*3600)+((MINUTE(AL14))*60)+(SECOND(AL14)))*2)/60</f>
        <v>26.333333333333332</v>
      </c>
      <c r="AN14" s="29">
        <f>O14+P14+W14+X14+AC14+AH14+AM14+N14+R14+AJ14</f>
        <v>86.67333333333333</v>
      </c>
      <c r="AO14" s="7">
        <f>L14-AN14</f>
        <v>918.3266666666667</v>
      </c>
      <c r="AP14" s="99"/>
      <c r="AQ14" s="102"/>
      <c r="AR14" s="105"/>
      <c r="AS14" s="6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ht="12.75">
      <c r="A15" s="28">
        <v>7</v>
      </c>
      <c r="B15" s="31"/>
      <c r="C15" s="17">
        <v>34</v>
      </c>
      <c r="D15" s="18" t="s">
        <v>83</v>
      </c>
      <c r="E15" s="21" t="s">
        <v>76</v>
      </c>
      <c r="F15" s="21"/>
      <c r="G15" s="21" t="s">
        <v>95</v>
      </c>
      <c r="H15" s="92">
        <v>2007</v>
      </c>
      <c r="I15" s="92">
        <v>2009</v>
      </c>
      <c r="J15" s="92">
        <v>2007</v>
      </c>
      <c r="K15" s="93">
        <f>VLOOKUP(H15,Letnice!$A$2:$B$7,2,FALSE)+VLOOKUP(I15,Letnice!$A$2:$B$7,2,FALSE)+VLOOKUP(J15,Letnice!$A$2:$B$7,2,FALSE)</f>
        <v>28</v>
      </c>
      <c r="L15" s="94">
        <f>VLOOKUP(K15,Letnice!$A$16:$B$28,2,FALSE)</f>
        <v>1002</v>
      </c>
      <c r="M15" s="25">
        <v>0.37916666666666665</v>
      </c>
      <c r="N15" s="74">
        <v>0</v>
      </c>
      <c r="O15" s="24">
        <v>18.1</v>
      </c>
      <c r="P15" s="11">
        <v>0</v>
      </c>
      <c r="Q15" s="25">
        <v>0.4041666666666666</v>
      </c>
      <c r="R15" s="74">
        <f>IF(HOUR(Q15-AI15)*60+MINUTE(Q15-AI15)&lt;=10,0,(HOUR(Q15-AI15)*60+MINUTE(Q15-AI15))-10)</f>
        <v>0</v>
      </c>
      <c r="S15" s="152">
        <v>0.006435185185185186</v>
      </c>
      <c r="T15" s="152">
        <v>0.010439814814814813</v>
      </c>
      <c r="U15" s="71">
        <f>MINUTE(T15-S15)</f>
        <v>5</v>
      </c>
      <c r="V15" s="72">
        <f>SECOND(T15-S15)</f>
        <v>46</v>
      </c>
      <c r="W15" s="24">
        <v>21.28</v>
      </c>
      <c r="X15" s="11">
        <v>5</v>
      </c>
      <c r="Y15" s="152">
        <v>0.015011574074074075</v>
      </c>
      <c r="Z15" s="152">
        <v>0.0184375</v>
      </c>
      <c r="AA15" s="71">
        <f>MINUTE(Z15-Y15)</f>
        <v>4</v>
      </c>
      <c r="AB15" s="72">
        <f>SECOND(Z15-Y15)</f>
        <v>56</v>
      </c>
      <c r="AC15" s="11">
        <v>0</v>
      </c>
      <c r="AD15" s="152">
        <v>0.013310185185185187</v>
      </c>
      <c r="AE15" s="152">
        <v>0.014409722222222221</v>
      </c>
      <c r="AF15" s="71">
        <f>MINUTE(AE15-AD15)</f>
        <v>1</v>
      </c>
      <c r="AG15" s="72">
        <f>SECOND(AE15-AD15)</f>
        <v>35</v>
      </c>
      <c r="AH15" s="11">
        <v>0</v>
      </c>
      <c r="AI15" s="25">
        <v>0.40152777777777776</v>
      </c>
      <c r="AJ15" s="109">
        <v>0</v>
      </c>
      <c r="AK15" s="25">
        <f>TIME(,U15+AA15+AF15,AB15+V15+AG15)</f>
        <v>0.008530092592592593</v>
      </c>
      <c r="AL15" s="15">
        <f>AI15-M15-AK15</f>
        <v>0.013831018518518517</v>
      </c>
      <c r="AM15" s="29">
        <f>((((HOUR(AL15))*3600)+((MINUTE(AL15))*60)+(SECOND(AL15)))*2)/60</f>
        <v>39.833333333333336</v>
      </c>
      <c r="AN15" s="29">
        <f>O15+P15+W15+X15+AC15+AH15+AM15+N15+R15+AJ15</f>
        <v>84.21333333333334</v>
      </c>
      <c r="AO15" s="7">
        <f>L15-AN15</f>
        <v>917.7866666666666</v>
      </c>
      <c r="AP15" s="99"/>
      <c r="AQ15" s="102"/>
      <c r="AR15" s="105"/>
      <c r="AS15" s="6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ht="12.75">
      <c r="A16" s="28">
        <v>8</v>
      </c>
      <c r="B16" s="31"/>
      <c r="C16" s="17">
        <v>48</v>
      </c>
      <c r="D16" s="18" t="s">
        <v>118</v>
      </c>
      <c r="E16" s="21" t="s">
        <v>76</v>
      </c>
      <c r="F16" s="21"/>
      <c r="G16" s="21" t="s">
        <v>119</v>
      </c>
      <c r="H16" s="92">
        <v>2009</v>
      </c>
      <c r="I16" s="92">
        <v>2009</v>
      </c>
      <c r="J16" s="92">
        <v>2009</v>
      </c>
      <c r="K16" s="93">
        <f>VLOOKUP(H16,Letnice!$A$2:$B$7,2,FALSE)+VLOOKUP(I16,Letnice!$A$2:$B$7,2,FALSE)+VLOOKUP(J16,Letnice!$A$2:$B$7,2,FALSE)</f>
        <v>24</v>
      </c>
      <c r="L16" s="94">
        <f>VLOOKUP(K16,Letnice!$A$16:$B$28,2,FALSE)</f>
        <v>1003</v>
      </c>
      <c r="M16" s="25">
        <v>0.3986111111111111</v>
      </c>
      <c r="N16" s="74">
        <v>0</v>
      </c>
      <c r="O16" s="24">
        <v>29.14</v>
      </c>
      <c r="P16" s="11">
        <v>0</v>
      </c>
      <c r="Q16" s="25">
        <v>0.4361111111111111</v>
      </c>
      <c r="R16" s="74">
        <v>0</v>
      </c>
      <c r="S16" s="152">
        <v>0.026620370370370374</v>
      </c>
      <c r="T16" s="152">
        <v>0.03026620370370371</v>
      </c>
      <c r="U16" s="71">
        <f>MINUTE(T16-S16)</f>
        <v>5</v>
      </c>
      <c r="V16" s="72">
        <f>SECOND(T16-S16)</f>
        <v>15</v>
      </c>
      <c r="W16" s="24">
        <v>33.15</v>
      </c>
      <c r="X16" s="11">
        <v>0</v>
      </c>
      <c r="Y16" s="152">
        <v>0.0355787037037037</v>
      </c>
      <c r="Z16" s="152">
        <v>0.04753472222222222</v>
      </c>
      <c r="AA16" s="71">
        <f>MINUTE(Z16-Y16)</f>
        <v>17</v>
      </c>
      <c r="AB16" s="72">
        <f>SECOND(Z16-Y16)</f>
        <v>13</v>
      </c>
      <c r="AC16" s="11">
        <v>7</v>
      </c>
      <c r="AD16" s="152">
        <v>0.03310185185185185</v>
      </c>
      <c r="AE16" s="152">
        <v>0.03483796296296296</v>
      </c>
      <c r="AF16" s="71">
        <f>MINUTE(AE16-AD16)</f>
        <v>2</v>
      </c>
      <c r="AG16" s="72">
        <f>SECOND(AE16-AD16)</f>
        <v>30</v>
      </c>
      <c r="AH16" s="11">
        <v>0</v>
      </c>
      <c r="AI16" s="25">
        <v>0.4263310185185185</v>
      </c>
      <c r="AJ16" s="109">
        <v>0</v>
      </c>
      <c r="AK16" s="25">
        <f>TIME(,U16+AA16+AF16,AB16+V16+AG16)</f>
        <v>0.01733796296296296</v>
      </c>
      <c r="AL16" s="15">
        <f>AI16-M16-AK16</f>
        <v>0.010381944444444468</v>
      </c>
      <c r="AM16" s="29">
        <f>((((HOUR(AL16))*3600)+((MINUTE(AL16))*60)+(SECOND(AL16)))*2)/60</f>
        <v>29.9</v>
      </c>
      <c r="AN16" s="29">
        <f>O16+P16+W16+X16+AC16+AH16+AM16+N16+R16+AJ16</f>
        <v>99.19</v>
      </c>
      <c r="AO16" s="7">
        <f>L16-AN16</f>
        <v>903.81</v>
      </c>
      <c r="AP16" s="99"/>
      <c r="AQ16" s="102"/>
      <c r="AR16" s="105"/>
      <c r="AS16" s="6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ht="12.75">
      <c r="A17" s="28">
        <v>9</v>
      </c>
      <c r="B17" s="31"/>
      <c r="C17" s="17">
        <v>44</v>
      </c>
      <c r="D17" s="18" t="s">
        <v>102</v>
      </c>
      <c r="E17" s="21" t="s">
        <v>76</v>
      </c>
      <c r="F17" s="21"/>
      <c r="G17" s="21" t="s">
        <v>103</v>
      </c>
      <c r="H17" s="92">
        <v>2007</v>
      </c>
      <c r="I17" s="92">
        <v>2007</v>
      </c>
      <c r="J17" s="92">
        <v>2008</v>
      </c>
      <c r="K17" s="93">
        <f>VLOOKUP(H17,Letnice!$A$2:$B$7,2,FALSE)+VLOOKUP(I17,Letnice!$A$2:$B$7,2,FALSE)+VLOOKUP(J17,Letnice!$A$2:$B$7,2,FALSE)</f>
        <v>29</v>
      </c>
      <c r="L17" s="94">
        <f>VLOOKUP(K17,Letnice!$A$16:$B$28,2,FALSE)</f>
        <v>1002</v>
      </c>
      <c r="M17" s="25">
        <v>0.39305555555555555</v>
      </c>
      <c r="N17" s="74">
        <v>0</v>
      </c>
      <c r="O17" s="24">
        <v>23.47</v>
      </c>
      <c r="P17" s="11">
        <v>4</v>
      </c>
      <c r="Q17" s="25">
        <v>0.425</v>
      </c>
      <c r="R17" s="74">
        <f>IF(HOUR(Q17-AI17)*60+MINUTE(Q17-AI17)&lt;=10,0,(HOUR(Q17-AI17)*60+MINUTE(Q17-AI17))-10)</f>
        <v>0</v>
      </c>
      <c r="S17" s="152">
        <v>0.02037037037037037</v>
      </c>
      <c r="T17" s="152">
        <v>0.02476851851851852</v>
      </c>
      <c r="U17" s="71">
        <f>MINUTE(T17-S17)</f>
        <v>6</v>
      </c>
      <c r="V17" s="72">
        <f>SECOND(T17-S17)</f>
        <v>20</v>
      </c>
      <c r="W17" s="24">
        <v>56.4</v>
      </c>
      <c r="X17" s="11">
        <v>18</v>
      </c>
      <c r="Y17" s="152">
        <v>0.028981481481481483</v>
      </c>
      <c r="Z17" s="152">
        <v>0.040601851851851854</v>
      </c>
      <c r="AA17" s="71">
        <f>MINUTE(Z17-Y17)</f>
        <v>16</v>
      </c>
      <c r="AB17" s="72">
        <f>SECOND(Z17-Y17)</f>
        <v>44</v>
      </c>
      <c r="AC17" s="11">
        <v>0</v>
      </c>
      <c r="AD17" s="152">
        <v>0.027488425925925927</v>
      </c>
      <c r="AE17" s="152">
        <v>0.028761574074074075</v>
      </c>
      <c r="AF17" s="71">
        <f>MINUTE(AE17-AD17)</f>
        <v>1</v>
      </c>
      <c r="AG17" s="72">
        <f>SECOND(AE17-AD17)</f>
        <v>50</v>
      </c>
      <c r="AH17" s="11">
        <v>0</v>
      </c>
      <c r="AI17" s="25">
        <v>0.4199074074074074</v>
      </c>
      <c r="AJ17" s="109">
        <v>0</v>
      </c>
      <c r="AK17" s="25">
        <f>TIME(,U17+AA17+AF17,AB17+V17+AG17)</f>
        <v>0.017291666666666667</v>
      </c>
      <c r="AL17" s="15">
        <f>AI17-M17-AK17</f>
        <v>0.009560185185185182</v>
      </c>
      <c r="AM17" s="29">
        <f>((((HOUR(AL17))*3600)+((MINUTE(AL17))*60)+(SECOND(AL17)))*2)/60</f>
        <v>27.533333333333335</v>
      </c>
      <c r="AN17" s="29">
        <f>O17+P17+W17+X17+AC17+AH17+AM17+N17+R17+AJ17</f>
        <v>129.40333333333334</v>
      </c>
      <c r="AO17" s="7">
        <f>L17-AN17</f>
        <v>872.5966666666667</v>
      </c>
      <c r="AP17" s="99"/>
      <c r="AQ17" s="102"/>
      <c r="AR17" s="105"/>
      <c r="AS17" s="6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ht="12.75">
      <c r="A18" s="28">
        <v>10</v>
      </c>
      <c r="B18" s="31"/>
      <c r="C18" s="17">
        <v>42</v>
      </c>
      <c r="D18" s="18" t="s">
        <v>98</v>
      </c>
      <c r="E18" s="21" t="s">
        <v>76</v>
      </c>
      <c r="F18" s="21"/>
      <c r="G18" s="21" t="s">
        <v>99</v>
      </c>
      <c r="H18" s="92">
        <v>2009</v>
      </c>
      <c r="I18" s="92">
        <v>2009</v>
      </c>
      <c r="J18" s="92">
        <v>2009</v>
      </c>
      <c r="K18" s="93">
        <f>VLOOKUP(H18,Letnice!$A$2:$B$7,2,FALSE)+VLOOKUP(I18,Letnice!$A$2:$B$7,2,FALSE)+VLOOKUP(J18,Letnice!$A$2:$B$7,2,FALSE)</f>
        <v>24</v>
      </c>
      <c r="L18" s="94">
        <f>VLOOKUP(K18,Letnice!$A$16:$B$28,2,FALSE)</f>
        <v>1003</v>
      </c>
      <c r="M18" s="25">
        <v>0.3902777777777778</v>
      </c>
      <c r="N18" s="74">
        <v>0</v>
      </c>
      <c r="O18" s="24">
        <v>26</v>
      </c>
      <c r="P18" s="11">
        <v>4</v>
      </c>
      <c r="Q18" s="25">
        <v>0.42083333333333334</v>
      </c>
      <c r="R18" s="74">
        <f>IF(HOUR(Q18-AI18)*60+MINUTE(Q18-AI18)&lt;=10,0,(HOUR(Q18-AI18)*60+MINUTE(Q18-AI18))-10)</f>
        <v>0</v>
      </c>
      <c r="S18" s="152">
        <v>0.01765046296296296</v>
      </c>
      <c r="T18" s="152">
        <v>0.02164351851851852</v>
      </c>
      <c r="U18" s="71">
        <f>MINUTE(T18-S18)</f>
        <v>5</v>
      </c>
      <c r="V18" s="72">
        <f>SECOND(T18-S18)</f>
        <v>45</v>
      </c>
      <c r="W18" s="24">
        <v>63</v>
      </c>
      <c r="X18" s="11">
        <v>49</v>
      </c>
      <c r="Y18" s="152">
        <v>0.02774305555555556</v>
      </c>
      <c r="Z18" s="152">
        <v>0.03530092592592592</v>
      </c>
      <c r="AA18" s="71">
        <f>MINUTE(Z18-Y18)</f>
        <v>10</v>
      </c>
      <c r="AB18" s="72">
        <f>SECOND(Z18-Y18)</f>
        <v>53</v>
      </c>
      <c r="AC18" s="11">
        <v>0</v>
      </c>
      <c r="AD18" s="152">
        <v>0.025578703703703704</v>
      </c>
      <c r="AE18" s="152">
        <v>0.027256944444444445</v>
      </c>
      <c r="AF18" s="71">
        <f>MINUTE(AE18-AD18)</f>
        <v>2</v>
      </c>
      <c r="AG18" s="72">
        <f>SECOND(AE18-AD18)</f>
        <v>25</v>
      </c>
      <c r="AH18" s="11">
        <v>0</v>
      </c>
      <c r="AI18" s="25">
        <v>0.41512731481481485</v>
      </c>
      <c r="AJ18" s="109">
        <v>0</v>
      </c>
      <c r="AK18" s="25">
        <f>TIME(,U18+AA18+AF18,AB18+V18+AG18)</f>
        <v>0.013229166666666667</v>
      </c>
      <c r="AL18" s="15">
        <f>AI18-M18-AK18</f>
        <v>0.011620370370370406</v>
      </c>
      <c r="AM18" s="29">
        <f>((((HOUR(AL18))*3600)+((MINUTE(AL18))*60)+(SECOND(AL18)))*2)/60</f>
        <v>33.46666666666667</v>
      </c>
      <c r="AN18" s="29">
        <f>O18+P18+W18+X18+AC18+AH18+AM18+N18+R18+AJ18</f>
        <v>175.46666666666667</v>
      </c>
      <c r="AO18" s="7">
        <f>L18-AN18</f>
        <v>827.5333333333333</v>
      </c>
      <c r="AP18" s="99"/>
      <c r="AQ18" s="102"/>
      <c r="AR18" s="105"/>
      <c r="AS18" s="6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ht="12.75">
      <c r="A19" s="28">
        <v>11</v>
      </c>
      <c r="B19" s="31"/>
      <c r="C19" s="17"/>
      <c r="D19" s="18"/>
      <c r="E19" s="21"/>
      <c r="F19" s="21"/>
      <c r="G19" s="21"/>
      <c r="H19" s="92"/>
      <c r="I19" s="92"/>
      <c r="J19" s="92"/>
      <c r="K19" s="93" t="e">
        <f>VLOOKUP(H19,Letnice!$A$2:$B$7,2,FALSE)+VLOOKUP(I19,Letnice!$A$2:$B$7,2,FALSE)+VLOOKUP(J19,Letnice!$A$2:$B$7,2,FALSE)</f>
        <v>#N/A</v>
      </c>
      <c r="L19" s="94" t="e">
        <f>VLOOKUP(K19,Letnice!$A$16:$B$28,2,FALSE)</f>
        <v>#N/A</v>
      </c>
      <c r="M19" s="25"/>
      <c r="N19" s="74"/>
      <c r="O19" s="24"/>
      <c r="P19" s="11"/>
      <c r="Q19" s="25"/>
      <c r="R19" s="74">
        <f>IF(HOUR(Q19-AI19)*60+MINUTE(Q19-AI19)&lt;=10,0,(HOUR(Q19-AI19)*60+MINUTE(Q19-AI19))-10)</f>
        <v>0</v>
      </c>
      <c r="S19" s="74"/>
      <c r="T19" s="74"/>
      <c r="U19" s="71">
        <f aca="true" t="shared" si="0" ref="U10:U42">MINUTE(T19-S19)</f>
        <v>0</v>
      </c>
      <c r="V19" s="72">
        <f aca="true" t="shared" si="1" ref="V10:V42">SECOND(T19-S19)</f>
        <v>0</v>
      </c>
      <c r="W19" s="24"/>
      <c r="X19" s="11"/>
      <c r="Y19" s="74"/>
      <c r="Z19" s="74"/>
      <c r="AA19" s="71">
        <f aca="true" t="shared" si="2" ref="AA10:AA42">MINUTE(Z19-Y19)</f>
        <v>0</v>
      </c>
      <c r="AB19" s="72">
        <f aca="true" t="shared" si="3" ref="AB10:AB42">SECOND(Z19-Y19)</f>
        <v>0</v>
      </c>
      <c r="AC19" s="11"/>
      <c r="AD19" s="74"/>
      <c r="AE19" s="74"/>
      <c r="AF19" s="71">
        <f aca="true" t="shared" si="4" ref="AF10:AF42">MINUTE(AE19-AD19)</f>
        <v>0</v>
      </c>
      <c r="AG19" s="72">
        <f aca="true" t="shared" si="5" ref="AG10:AG42">SECOND(AE19-AD19)</f>
        <v>0</v>
      </c>
      <c r="AH19" s="11"/>
      <c r="AI19" s="25"/>
      <c r="AJ19" s="109"/>
      <c r="AK19" s="25">
        <f aca="true" t="shared" si="6" ref="AK10:AK42">TIME(,U19+AA19+AF19,AB19+V19+AG19)</f>
        <v>0</v>
      </c>
      <c r="AL19" s="15">
        <f>AI19-M19-AK19</f>
        <v>0</v>
      </c>
      <c r="AM19" s="29">
        <f aca="true" t="shared" si="7" ref="AM10:AM42">((((HOUR(AL19))*3600)+((MINUTE(AL19))*60)+(SECOND(AL19)))*2)/60</f>
        <v>0</v>
      </c>
      <c r="AN19" s="29">
        <f>O19+P19+W19+X19+AC19+AH19+AM19+N19+R19+AJ19</f>
        <v>0</v>
      </c>
      <c r="AO19" s="7" t="e">
        <f>L19-AN19</f>
        <v>#N/A</v>
      </c>
      <c r="AP19" s="99"/>
      <c r="AQ19" s="102"/>
      <c r="AR19" s="105"/>
      <c r="AS19" s="6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2.75">
      <c r="A20" s="28">
        <v>12</v>
      </c>
      <c r="B20" s="31"/>
      <c r="C20" s="17"/>
      <c r="D20" s="18"/>
      <c r="E20" s="21"/>
      <c r="F20" s="21"/>
      <c r="G20" s="21"/>
      <c r="H20" s="92"/>
      <c r="I20" s="92"/>
      <c r="J20" s="92"/>
      <c r="K20" s="93" t="e">
        <f>VLOOKUP(H20,Letnice!$A$2:$B$7,2,FALSE)+VLOOKUP(I20,Letnice!$A$2:$B$7,2,FALSE)+VLOOKUP(J20,Letnice!$A$2:$B$7,2,FALSE)</f>
        <v>#N/A</v>
      </c>
      <c r="L20" s="94" t="e">
        <f>VLOOKUP(K20,Letnice!$A$16:$B$28,2,FALSE)</f>
        <v>#N/A</v>
      </c>
      <c r="M20" s="25"/>
      <c r="N20" s="74"/>
      <c r="O20" s="24"/>
      <c r="P20" s="11"/>
      <c r="Q20" s="25"/>
      <c r="R20" s="74">
        <f>IF(HOUR(Q20-AI20)*60+MINUTE(Q20-AI20)&lt;=10,0,(HOUR(Q20-AI20)*60+MINUTE(Q20-AI20))-10)</f>
        <v>0</v>
      </c>
      <c r="S20" s="74"/>
      <c r="T20" s="74"/>
      <c r="U20" s="71">
        <f t="shared" si="0"/>
        <v>0</v>
      </c>
      <c r="V20" s="72">
        <f t="shared" si="1"/>
        <v>0</v>
      </c>
      <c r="W20" s="24"/>
      <c r="X20" s="11"/>
      <c r="Y20" s="74"/>
      <c r="Z20" s="74"/>
      <c r="AA20" s="71">
        <f t="shared" si="2"/>
        <v>0</v>
      </c>
      <c r="AB20" s="72">
        <f t="shared" si="3"/>
        <v>0</v>
      </c>
      <c r="AC20" s="11"/>
      <c r="AD20" s="74"/>
      <c r="AE20" s="74"/>
      <c r="AF20" s="71">
        <f t="shared" si="4"/>
        <v>0</v>
      </c>
      <c r="AG20" s="72">
        <f t="shared" si="5"/>
        <v>0</v>
      </c>
      <c r="AH20" s="11"/>
      <c r="AI20" s="25"/>
      <c r="AJ20" s="109"/>
      <c r="AK20" s="25">
        <f t="shared" si="6"/>
        <v>0</v>
      </c>
      <c r="AL20" s="15">
        <f>AI20-M20-AK20</f>
        <v>0</v>
      </c>
      <c r="AM20" s="29">
        <f t="shared" si="7"/>
        <v>0</v>
      </c>
      <c r="AN20" s="29">
        <f>O20+P20+W20+X20+AC20+AH20+AM20+N20+R20+AJ20</f>
        <v>0</v>
      </c>
      <c r="AO20" s="7" t="e">
        <f>L20-AN20</f>
        <v>#N/A</v>
      </c>
      <c r="AP20" s="99"/>
      <c r="AQ20" s="102"/>
      <c r="AR20" s="105"/>
      <c r="AS20" s="6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ht="12.75">
      <c r="A21" s="28">
        <v>13</v>
      </c>
      <c r="B21" s="31"/>
      <c r="C21" s="17"/>
      <c r="D21" s="18"/>
      <c r="E21" s="21"/>
      <c r="F21" s="21"/>
      <c r="G21" s="21"/>
      <c r="H21" s="92"/>
      <c r="I21" s="92"/>
      <c r="J21" s="92"/>
      <c r="K21" s="93" t="e">
        <f>VLOOKUP(H21,Letnice!$A$2:$B$7,2,FALSE)+VLOOKUP(I21,Letnice!$A$2:$B$7,2,FALSE)+VLOOKUP(J21,Letnice!$A$2:$B$7,2,FALSE)</f>
        <v>#N/A</v>
      </c>
      <c r="L21" s="94" t="e">
        <f>VLOOKUP(K21,Letnice!$A$16:$B$28,2,FALSE)</f>
        <v>#N/A</v>
      </c>
      <c r="M21" s="25"/>
      <c r="N21" s="74"/>
      <c r="O21" s="24"/>
      <c r="P21" s="11"/>
      <c r="Q21" s="25"/>
      <c r="R21" s="74">
        <f>IF(HOUR(Q21-AI21)*60+MINUTE(Q21-AI21)&lt;=10,0,(HOUR(Q21-AI21)*60+MINUTE(Q21-AI21))-10)</f>
        <v>0</v>
      </c>
      <c r="S21" s="74"/>
      <c r="T21" s="74"/>
      <c r="U21" s="71">
        <f t="shared" si="0"/>
        <v>0</v>
      </c>
      <c r="V21" s="72">
        <f t="shared" si="1"/>
        <v>0</v>
      </c>
      <c r="W21" s="24"/>
      <c r="X21" s="11"/>
      <c r="Y21" s="74"/>
      <c r="Z21" s="74"/>
      <c r="AA21" s="71">
        <f t="shared" si="2"/>
        <v>0</v>
      </c>
      <c r="AB21" s="72">
        <f t="shared" si="3"/>
        <v>0</v>
      </c>
      <c r="AC21" s="11"/>
      <c r="AD21" s="74"/>
      <c r="AE21" s="74"/>
      <c r="AF21" s="71">
        <f t="shared" si="4"/>
        <v>0</v>
      </c>
      <c r="AG21" s="72">
        <f t="shared" si="5"/>
        <v>0</v>
      </c>
      <c r="AH21" s="11"/>
      <c r="AI21" s="25"/>
      <c r="AJ21" s="109"/>
      <c r="AK21" s="25">
        <f t="shared" si="6"/>
        <v>0</v>
      </c>
      <c r="AL21" s="15">
        <f>AI21-M21-AK21</f>
        <v>0</v>
      </c>
      <c r="AM21" s="29">
        <f t="shared" si="7"/>
        <v>0</v>
      </c>
      <c r="AN21" s="29">
        <f>O21+P21+W21+X21+AC21+AH21+AM21+N21+R21+AJ21</f>
        <v>0</v>
      </c>
      <c r="AO21" s="7" t="e">
        <f>L21-AN21</f>
        <v>#N/A</v>
      </c>
      <c r="AP21" s="99"/>
      <c r="AQ21" s="102"/>
      <c r="AR21" s="105"/>
      <c r="AS21" s="67"/>
      <c r="AT21" s="37"/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ht="12.75">
      <c r="A22" s="28">
        <v>14</v>
      </c>
      <c r="B22" s="31"/>
      <c r="C22" s="30"/>
      <c r="D22" s="21"/>
      <c r="E22" s="21"/>
      <c r="F22" s="21"/>
      <c r="G22" s="21"/>
      <c r="H22" s="92"/>
      <c r="I22" s="92"/>
      <c r="J22" s="92"/>
      <c r="K22" s="93" t="e">
        <f>VLOOKUP(H22,Letnice!$A$2:$B$7,2,FALSE)+VLOOKUP(I22,Letnice!$A$2:$B$7,2,FALSE)+VLOOKUP(J22,Letnice!$A$2:$B$7,2,FALSE)</f>
        <v>#N/A</v>
      </c>
      <c r="L22" s="94" t="e">
        <f>VLOOKUP(K22,Letnice!$A$16:$B$28,2,FALSE)</f>
        <v>#N/A</v>
      </c>
      <c r="M22" s="25"/>
      <c r="N22" s="74"/>
      <c r="O22" s="24"/>
      <c r="P22" s="11"/>
      <c r="Q22" s="25"/>
      <c r="R22" s="74">
        <f>IF(HOUR(Q22-AI22)*60+MINUTE(Q22-AI22)&lt;=10,0,(HOUR(Q22-AI22)*60+MINUTE(Q22-AI22))-10)</f>
        <v>0</v>
      </c>
      <c r="S22" s="74"/>
      <c r="T22" s="74"/>
      <c r="U22" s="71">
        <f t="shared" si="0"/>
        <v>0</v>
      </c>
      <c r="V22" s="72">
        <f t="shared" si="1"/>
        <v>0</v>
      </c>
      <c r="W22" s="24"/>
      <c r="X22" s="11"/>
      <c r="Y22" s="74"/>
      <c r="Z22" s="74"/>
      <c r="AA22" s="71">
        <f t="shared" si="2"/>
        <v>0</v>
      </c>
      <c r="AB22" s="72">
        <f t="shared" si="3"/>
        <v>0</v>
      </c>
      <c r="AC22" s="11"/>
      <c r="AD22" s="74"/>
      <c r="AE22" s="74"/>
      <c r="AF22" s="71">
        <f t="shared" si="4"/>
        <v>0</v>
      </c>
      <c r="AG22" s="72">
        <f t="shared" si="5"/>
        <v>0</v>
      </c>
      <c r="AH22" s="11"/>
      <c r="AI22" s="25"/>
      <c r="AJ22" s="109"/>
      <c r="AK22" s="25">
        <f t="shared" si="6"/>
        <v>0</v>
      </c>
      <c r="AL22" s="15">
        <f>AI22-M22-AK22</f>
        <v>0</v>
      </c>
      <c r="AM22" s="29">
        <f t="shared" si="7"/>
        <v>0</v>
      </c>
      <c r="AN22" s="29">
        <f>O22+P22+W22+X22+AC22+AH22+AM22+N22+R22+AJ22</f>
        <v>0</v>
      </c>
      <c r="AO22" s="7" t="e">
        <f>L22-AN22</f>
        <v>#N/A</v>
      </c>
      <c r="AP22" s="99"/>
      <c r="AQ22" s="102"/>
      <c r="AR22" s="105"/>
      <c r="AS22" s="6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ht="12.75">
      <c r="A23" s="28">
        <v>15</v>
      </c>
      <c r="B23" s="31"/>
      <c r="C23" s="17"/>
      <c r="D23" s="18"/>
      <c r="E23" s="21"/>
      <c r="F23" s="21"/>
      <c r="G23" s="21"/>
      <c r="H23" s="92"/>
      <c r="I23" s="92"/>
      <c r="J23" s="92"/>
      <c r="K23" s="93" t="e">
        <f>VLOOKUP(H23,Letnice!$A$2:$B$7,2,FALSE)+VLOOKUP(I23,Letnice!$A$2:$B$7,2,FALSE)+VLOOKUP(J23,Letnice!$A$2:$B$7,2,FALSE)</f>
        <v>#N/A</v>
      </c>
      <c r="L23" s="94" t="e">
        <f>VLOOKUP(K23,Letnice!$A$16:$B$28,2,FALSE)</f>
        <v>#N/A</v>
      </c>
      <c r="M23" s="25"/>
      <c r="N23" s="74"/>
      <c r="O23" s="24"/>
      <c r="P23" s="11"/>
      <c r="Q23" s="25"/>
      <c r="R23" s="74">
        <f>IF(HOUR(Q23-AI23)*60+MINUTE(Q23-AI23)&lt;=10,0,(HOUR(Q23-AI23)*60+MINUTE(Q23-AI23))-10)</f>
        <v>0</v>
      </c>
      <c r="S23" s="74"/>
      <c r="T23" s="74"/>
      <c r="U23" s="71">
        <f t="shared" si="0"/>
        <v>0</v>
      </c>
      <c r="V23" s="72">
        <f t="shared" si="1"/>
        <v>0</v>
      </c>
      <c r="W23" s="24"/>
      <c r="X23" s="11"/>
      <c r="Y23" s="74"/>
      <c r="Z23" s="74"/>
      <c r="AA23" s="71">
        <f t="shared" si="2"/>
        <v>0</v>
      </c>
      <c r="AB23" s="72">
        <f t="shared" si="3"/>
        <v>0</v>
      </c>
      <c r="AC23" s="11"/>
      <c r="AD23" s="74"/>
      <c r="AE23" s="74"/>
      <c r="AF23" s="71">
        <f t="shared" si="4"/>
        <v>0</v>
      </c>
      <c r="AG23" s="72">
        <f t="shared" si="5"/>
        <v>0</v>
      </c>
      <c r="AH23" s="11"/>
      <c r="AI23" s="25"/>
      <c r="AJ23" s="109"/>
      <c r="AK23" s="25">
        <f t="shared" si="6"/>
        <v>0</v>
      </c>
      <c r="AL23" s="15">
        <f>AI23-M23-AK23</f>
        <v>0</v>
      </c>
      <c r="AM23" s="29">
        <f t="shared" si="7"/>
        <v>0</v>
      </c>
      <c r="AN23" s="29">
        <f>O23+P23+W23+X23+AC23+AH23+AM23+N23+R23+AJ23</f>
        <v>0</v>
      </c>
      <c r="AO23" s="7" t="e">
        <f>L23-AN23</f>
        <v>#N/A</v>
      </c>
      <c r="AP23" s="99"/>
      <c r="AQ23" s="102"/>
      <c r="AR23" s="105"/>
      <c r="AS23" s="67"/>
      <c r="AT23" s="37"/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55" ht="12.75">
      <c r="A24" s="28">
        <v>16</v>
      </c>
      <c r="B24" s="31"/>
      <c r="C24" s="17"/>
      <c r="D24" s="18"/>
      <c r="E24" s="21"/>
      <c r="F24" s="21"/>
      <c r="G24" s="21"/>
      <c r="H24" s="92"/>
      <c r="I24" s="92"/>
      <c r="J24" s="92"/>
      <c r="K24" s="93" t="e">
        <f>VLOOKUP(H24,Letnice!$A$2:$B$7,2,FALSE)+VLOOKUP(I24,Letnice!$A$2:$B$7,2,FALSE)+VLOOKUP(J24,Letnice!$A$2:$B$7,2,FALSE)</f>
        <v>#N/A</v>
      </c>
      <c r="L24" s="94" t="e">
        <f>VLOOKUP(K24,Letnice!$A$16:$B$28,2,FALSE)</f>
        <v>#N/A</v>
      </c>
      <c r="M24" s="25"/>
      <c r="N24" s="74"/>
      <c r="O24" s="24"/>
      <c r="P24" s="11"/>
      <c r="Q24" s="25"/>
      <c r="R24" s="74">
        <f>IF(HOUR(Q24-AI24)*60+MINUTE(Q24-AI24)&lt;=10,0,(HOUR(Q24-AI24)*60+MINUTE(Q24-AI24))-10)</f>
        <v>0</v>
      </c>
      <c r="S24" s="74"/>
      <c r="T24" s="74"/>
      <c r="U24" s="71">
        <f t="shared" si="0"/>
        <v>0</v>
      </c>
      <c r="V24" s="72">
        <f t="shared" si="1"/>
        <v>0</v>
      </c>
      <c r="W24" s="24"/>
      <c r="X24" s="11"/>
      <c r="Y24" s="74"/>
      <c r="Z24" s="74"/>
      <c r="AA24" s="71">
        <f t="shared" si="2"/>
        <v>0</v>
      </c>
      <c r="AB24" s="72">
        <f t="shared" si="3"/>
        <v>0</v>
      </c>
      <c r="AC24" s="11"/>
      <c r="AD24" s="74"/>
      <c r="AE24" s="74"/>
      <c r="AF24" s="71">
        <f t="shared" si="4"/>
        <v>0</v>
      </c>
      <c r="AG24" s="72">
        <f t="shared" si="5"/>
        <v>0</v>
      </c>
      <c r="AH24" s="11"/>
      <c r="AI24" s="25"/>
      <c r="AJ24" s="109"/>
      <c r="AK24" s="25">
        <f t="shared" si="6"/>
        <v>0</v>
      </c>
      <c r="AL24" s="15">
        <f>AI24-M24-AK24</f>
        <v>0</v>
      </c>
      <c r="AM24" s="29">
        <f t="shared" si="7"/>
        <v>0</v>
      </c>
      <c r="AN24" s="29">
        <f>O24+P24+W24+X24+AC24+AH24+AM24+N24+R24+AJ24</f>
        <v>0</v>
      </c>
      <c r="AO24" s="7" t="e">
        <f>L24-AN24</f>
        <v>#N/A</v>
      </c>
      <c r="AP24" s="99"/>
      <c r="AQ24" s="102"/>
      <c r="AR24" s="105"/>
      <c r="AS24" s="67"/>
      <c r="AT24" s="37"/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 ht="12.75">
      <c r="A25" s="28">
        <v>17</v>
      </c>
      <c r="B25" s="31"/>
      <c r="C25" s="17"/>
      <c r="D25" s="18"/>
      <c r="E25" s="21"/>
      <c r="F25" s="21"/>
      <c r="G25" s="21"/>
      <c r="H25" s="92"/>
      <c r="I25" s="92"/>
      <c r="J25" s="92"/>
      <c r="K25" s="93" t="e">
        <f>VLOOKUP(H25,Letnice!$A$2:$B$7,2,FALSE)+VLOOKUP(I25,Letnice!$A$2:$B$7,2,FALSE)+VLOOKUP(J25,Letnice!$A$2:$B$7,2,FALSE)</f>
        <v>#N/A</v>
      </c>
      <c r="L25" s="94" t="e">
        <f>VLOOKUP(K25,Letnice!$A$16:$B$28,2,FALSE)</f>
        <v>#N/A</v>
      </c>
      <c r="M25" s="25"/>
      <c r="N25" s="74"/>
      <c r="O25" s="24"/>
      <c r="P25" s="11"/>
      <c r="Q25" s="25"/>
      <c r="R25" s="74">
        <f>IF(HOUR(Q25-AI25)*60+MINUTE(Q25-AI25)&lt;=10,0,(HOUR(Q25-AI25)*60+MINUTE(Q25-AI25))-10)</f>
        <v>0</v>
      </c>
      <c r="S25" s="74"/>
      <c r="T25" s="74"/>
      <c r="U25" s="71">
        <f t="shared" si="0"/>
        <v>0</v>
      </c>
      <c r="V25" s="72">
        <f t="shared" si="1"/>
        <v>0</v>
      </c>
      <c r="W25" s="24"/>
      <c r="X25" s="11"/>
      <c r="Y25" s="74"/>
      <c r="Z25" s="74"/>
      <c r="AA25" s="71">
        <f t="shared" si="2"/>
        <v>0</v>
      </c>
      <c r="AB25" s="72">
        <f t="shared" si="3"/>
        <v>0</v>
      </c>
      <c r="AC25" s="11"/>
      <c r="AD25" s="74"/>
      <c r="AE25" s="74"/>
      <c r="AF25" s="71">
        <f t="shared" si="4"/>
        <v>0</v>
      </c>
      <c r="AG25" s="72">
        <f t="shared" si="5"/>
        <v>0</v>
      </c>
      <c r="AH25" s="11"/>
      <c r="AI25" s="25"/>
      <c r="AJ25" s="109"/>
      <c r="AK25" s="25">
        <f t="shared" si="6"/>
        <v>0</v>
      </c>
      <c r="AL25" s="15">
        <f>AI25-M25-AK25</f>
        <v>0</v>
      </c>
      <c r="AM25" s="29">
        <f t="shared" si="7"/>
        <v>0</v>
      </c>
      <c r="AN25" s="29">
        <f>O25+P25+W25+X25+AC25+AH25+AM25+N25+R25+AJ25</f>
        <v>0</v>
      </c>
      <c r="AO25" s="7" t="e">
        <f>L25-AN25</f>
        <v>#N/A</v>
      </c>
      <c r="AP25" s="99"/>
      <c r="AQ25" s="102"/>
      <c r="AR25" s="105"/>
      <c r="AS25" s="67"/>
      <c r="AT25" s="37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55" ht="12.75">
      <c r="A26" s="28">
        <v>18</v>
      </c>
      <c r="B26" s="31"/>
      <c r="C26" s="17"/>
      <c r="D26" s="18"/>
      <c r="E26" s="21"/>
      <c r="F26" s="21"/>
      <c r="G26" s="21"/>
      <c r="H26" s="92"/>
      <c r="I26" s="92"/>
      <c r="J26" s="92"/>
      <c r="K26" s="93" t="e">
        <f>VLOOKUP(H26,Letnice!$A$2:$B$7,2,FALSE)+VLOOKUP(I26,Letnice!$A$2:$B$7,2,FALSE)+VLOOKUP(J26,Letnice!$A$2:$B$7,2,FALSE)</f>
        <v>#N/A</v>
      </c>
      <c r="L26" s="94" t="e">
        <f>VLOOKUP(K26,Letnice!$A$16:$B$28,2,FALSE)</f>
        <v>#N/A</v>
      </c>
      <c r="M26" s="25"/>
      <c r="N26" s="74"/>
      <c r="O26" s="24"/>
      <c r="P26" s="11"/>
      <c r="Q26" s="25"/>
      <c r="R26" s="74">
        <f>IF(HOUR(Q26-AI26)*60+MINUTE(Q26-AI26)&lt;=10,0,(HOUR(Q26-AI26)*60+MINUTE(Q26-AI26))-10)</f>
        <v>0</v>
      </c>
      <c r="S26" s="74"/>
      <c r="T26" s="74"/>
      <c r="U26" s="71">
        <f t="shared" si="0"/>
        <v>0</v>
      </c>
      <c r="V26" s="72">
        <f t="shared" si="1"/>
        <v>0</v>
      </c>
      <c r="W26" s="24"/>
      <c r="X26" s="11"/>
      <c r="Y26" s="74"/>
      <c r="Z26" s="74"/>
      <c r="AA26" s="71">
        <f t="shared" si="2"/>
        <v>0</v>
      </c>
      <c r="AB26" s="72">
        <f t="shared" si="3"/>
        <v>0</v>
      </c>
      <c r="AC26" s="11"/>
      <c r="AD26" s="74"/>
      <c r="AE26" s="74"/>
      <c r="AF26" s="71">
        <f t="shared" si="4"/>
        <v>0</v>
      </c>
      <c r="AG26" s="72">
        <f t="shared" si="5"/>
        <v>0</v>
      </c>
      <c r="AH26" s="11"/>
      <c r="AI26" s="25"/>
      <c r="AJ26" s="109"/>
      <c r="AK26" s="25">
        <f t="shared" si="6"/>
        <v>0</v>
      </c>
      <c r="AL26" s="15">
        <f>AI26-M26-AK26</f>
        <v>0</v>
      </c>
      <c r="AM26" s="29">
        <f t="shared" si="7"/>
        <v>0</v>
      </c>
      <c r="AN26" s="29">
        <f>O26+P26+W26+X26+AC26+AH26+AM26+N26+R26+AJ26</f>
        <v>0</v>
      </c>
      <c r="AO26" s="7" t="e">
        <f>L26-AN26</f>
        <v>#N/A</v>
      </c>
      <c r="AP26" s="99"/>
      <c r="AQ26" s="102"/>
      <c r="AR26" s="105"/>
      <c r="AS26" s="67"/>
      <c r="AT26" s="37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55" ht="12.75">
      <c r="A27" s="28">
        <v>19</v>
      </c>
      <c r="B27" s="31"/>
      <c r="C27" s="17"/>
      <c r="D27" s="18"/>
      <c r="E27" s="21"/>
      <c r="F27" s="21"/>
      <c r="G27" s="21"/>
      <c r="H27" s="92"/>
      <c r="I27" s="92"/>
      <c r="J27" s="92"/>
      <c r="K27" s="93" t="e">
        <f>VLOOKUP(H27,Letnice!$A$2:$B$7,2,FALSE)+VLOOKUP(I27,Letnice!$A$2:$B$7,2,FALSE)+VLOOKUP(J27,Letnice!$A$2:$B$7,2,FALSE)</f>
        <v>#N/A</v>
      </c>
      <c r="L27" s="94" t="e">
        <f>VLOOKUP(K27,Letnice!$A$16:$B$28,2,FALSE)</f>
        <v>#N/A</v>
      </c>
      <c r="M27" s="25"/>
      <c r="N27" s="74"/>
      <c r="O27" s="24"/>
      <c r="P27" s="11"/>
      <c r="Q27" s="25"/>
      <c r="R27" s="74">
        <f>IF(HOUR(Q27-AI27)*60+MINUTE(Q27-AI27)&lt;=10,0,(HOUR(Q27-AI27)*60+MINUTE(Q27-AI27))-10)</f>
        <v>0</v>
      </c>
      <c r="S27" s="74"/>
      <c r="T27" s="74"/>
      <c r="U27" s="71">
        <f t="shared" si="0"/>
        <v>0</v>
      </c>
      <c r="V27" s="72">
        <f t="shared" si="1"/>
        <v>0</v>
      </c>
      <c r="W27" s="24"/>
      <c r="X27" s="11"/>
      <c r="Y27" s="74"/>
      <c r="Z27" s="74"/>
      <c r="AA27" s="71">
        <f t="shared" si="2"/>
        <v>0</v>
      </c>
      <c r="AB27" s="72">
        <f t="shared" si="3"/>
        <v>0</v>
      </c>
      <c r="AC27" s="11"/>
      <c r="AD27" s="74"/>
      <c r="AE27" s="74"/>
      <c r="AF27" s="71">
        <f t="shared" si="4"/>
        <v>0</v>
      </c>
      <c r="AG27" s="72">
        <f t="shared" si="5"/>
        <v>0</v>
      </c>
      <c r="AH27" s="11"/>
      <c r="AI27" s="25"/>
      <c r="AJ27" s="109"/>
      <c r="AK27" s="25">
        <f t="shared" si="6"/>
        <v>0</v>
      </c>
      <c r="AL27" s="15">
        <f>AI27-M27-AK27</f>
        <v>0</v>
      </c>
      <c r="AM27" s="29">
        <f t="shared" si="7"/>
        <v>0</v>
      </c>
      <c r="AN27" s="29">
        <f>O27+P27+W27+X27+AC27+AH27+AM27+N27+R27+AJ27</f>
        <v>0</v>
      </c>
      <c r="AO27" s="7" t="e">
        <f>L27-AN27</f>
        <v>#N/A</v>
      </c>
      <c r="AP27" s="99"/>
      <c r="AQ27" s="102"/>
      <c r="AR27" s="105"/>
      <c r="AS27" s="67"/>
      <c r="AT27" s="37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55" ht="12.75">
      <c r="A28" s="28">
        <v>20</v>
      </c>
      <c r="B28" s="31"/>
      <c r="C28" s="30"/>
      <c r="D28" s="21"/>
      <c r="E28" s="21"/>
      <c r="F28" s="21"/>
      <c r="G28" s="21"/>
      <c r="H28" s="92"/>
      <c r="I28" s="92"/>
      <c r="J28" s="92"/>
      <c r="K28" s="93" t="e">
        <f>VLOOKUP(H28,Letnice!$A$2:$B$7,2,FALSE)+VLOOKUP(I28,Letnice!$A$2:$B$7,2,FALSE)+VLOOKUP(J28,Letnice!$A$2:$B$7,2,FALSE)</f>
        <v>#N/A</v>
      </c>
      <c r="L28" s="94" t="e">
        <f>VLOOKUP(K28,Letnice!$A$16:$B$28,2,FALSE)</f>
        <v>#N/A</v>
      </c>
      <c r="M28" s="25"/>
      <c r="N28" s="74"/>
      <c r="O28" s="24"/>
      <c r="P28" s="11"/>
      <c r="Q28" s="25"/>
      <c r="R28" s="74">
        <f>IF(HOUR(Q28-AI28)*60+MINUTE(Q28-AI28)&lt;=10,0,(HOUR(Q28-AI28)*60+MINUTE(Q28-AI28))-10)</f>
        <v>0</v>
      </c>
      <c r="S28" s="74"/>
      <c r="T28" s="74"/>
      <c r="U28" s="71">
        <f t="shared" si="0"/>
        <v>0</v>
      </c>
      <c r="V28" s="72">
        <f t="shared" si="1"/>
        <v>0</v>
      </c>
      <c r="W28" s="24"/>
      <c r="X28" s="11"/>
      <c r="Y28" s="74"/>
      <c r="Z28" s="74"/>
      <c r="AA28" s="71">
        <f t="shared" si="2"/>
        <v>0</v>
      </c>
      <c r="AB28" s="72">
        <f t="shared" si="3"/>
        <v>0</v>
      </c>
      <c r="AC28" s="11"/>
      <c r="AD28" s="74"/>
      <c r="AE28" s="74"/>
      <c r="AF28" s="71">
        <f t="shared" si="4"/>
        <v>0</v>
      </c>
      <c r="AG28" s="72">
        <f t="shared" si="5"/>
        <v>0</v>
      </c>
      <c r="AH28" s="11"/>
      <c r="AI28" s="25"/>
      <c r="AJ28" s="109"/>
      <c r="AK28" s="25">
        <f t="shared" si="6"/>
        <v>0</v>
      </c>
      <c r="AL28" s="15">
        <f>AI28-M28-AK28</f>
        <v>0</v>
      </c>
      <c r="AM28" s="29">
        <f t="shared" si="7"/>
        <v>0</v>
      </c>
      <c r="AN28" s="29">
        <f>O28+P28+W28+X28+AC28+AH28+AM28+N28+R28+AJ28</f>
        <v>0</v>
      </c>
      <c r="AO28" s="7" t="e">
        <f>L28-AN28</f>
        <v>#N/A</v>
      </c>
      <c r="AP28" s="99"/>
      <c r="AQ28" s="102"/>
      <c r="AR28" s="105"/>
      <c r="AS28" s="67"/>
      <c r="AT28" s="37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5" s="3" customFormat="1" ht="12.75">
      <c r="A29" s="28">
        <v>21</v>
      </c>
      <c r="B29" s="31"/>
      <c r="C29" s="30"/>
      <c r="D29" s="21"/>
      <c r="E29" s="21"/>
      <c r="F29" s="21"/>
      <c r="G29" s="21"/>
      <c r="H29" s="92"/>
      <c r="I29" s="92"/>
      <c r="J29" s="92"/>
      <c r="K29" s="93" t="e">
        <f>VLOOKUP(H29,Letnice!$A$2:$B$7,2,FALSE)+VLOOKUP(I29,Letnice!$A$2:$B$7,2,FALSE)+VLOOKUP(J29,Letnice!$A$2:$B$7,2,FALSE)</f>
        <v>#N/A</v>
      </c>
      <c r="L29" s="94" t="e">
        <f>VLOOKUP(K29,Letnice!$A$16:$B$28,2,FALSE)</f>
        <v>#N/A</v>
      </c>
      <c r="M29" s="25"/>
      <c r="N29" s="74"/>
      <c r="O29" s="24"/>
      <c r="P29" s="11"/>
      <c r="Q29" s="25"/>
      <c r="R29" s="74">
        <f>IF(HOUR(Q29-AI29)*60+MINUTE(Q29-AI29)&lt;=10,0,(HOUR(Q29-AI29)*60+MINUTE(Q29-AI29))-10)</f>
        <v>0</v>
      </c>
      <c r="S29" s="74"/>
      <c r="T29" s="74"/>
      <c r="U29" s="71">
        <f t="shared" si="0"/>
        <v>0</v>
      </c>
      <c r="V29" s="72">
        <f t="shared" si="1"/>
        <v>0</v>
      </c>
      <c r="W29" s="24"/>
      <c r="X29" s="11"/>
      <c r="Y29" s="74"/>
      <c r="Z29" s="74"/>
      <c r="AA29" s="71">
        <f t="shared" si="2"/>
        <v>0</v>
      </c>
      <c r="AB29" s="72">
        <f t="shared" si="3"/>
        <v>0</v>
      </c>
      <c r="AC29" s="11"/>
      <c r="AD29" s="74"/>
      <c r="AE29" s="74"/>
      <c r="AF29" s="71">
        <f t="shared" si="4"/>
        <v>0</v>
      </c>
      <c r="AG29" s="72">
        <f t="shared" si="5"/>
        <v>0</v>
      </c>
      <c r="AH29" s="11"/>
      <c r="AI29" s="25"/>
      <c r="AJ29" s="109"/>
      <c r="AK29" s="25">
        <f t="shared" si="6"/>
        <v>0</v>
      </c>
      <c r="AL29" s="15">
        <f>AI29-M29-AK29</f>
        <v>0</v>
      </c>
      <c r="AM29" s="29">
        <f t="shared" si="7"/>
        <v>0</v>
      </c>
      <c r="AN29" s="29">
        <f>O29+P29+W29+X29+AC29+AH29+AM29+N29+R29+AJ29</f>
        <v>0</v>
      </c>
      <c r="AO29" s="7" t="e">
        <f>L29-AN29</f>
        <v>#N/A</v>
      </c>
      <c r="AP29" s="99"/>
      <c r="AQ29" s="102"/>
      <c r="AR29" s="105"/>
      <c r="AS29" s="67"/>
      <c r="AT29" s="37"/>
      <c r="AU29" s="37"/>
      <c r="AV29" s="37"/>
      <c r="AW29" s="37"/>
      <c r="AX29" s="37"/>
      <c r="AY29" s="37"/>
      <c r="AZ29" s="37"/>
      <c r="BA29" s="37"/>
      <c r="BB29" s="37"/>
      <c r="BC29" s="37"/>
    </row>
    <row r="30" spans="1:55" s="3" customFormat="1" ht="12.75">
      <c r="A30" s="28">
        <v>22</v>
      </c>
      <c r="B30" s="31"/>
      <c r="C30" s="17"/>
      <c r="D30" s="18"/>
      <c r="E30" s="21"/>
      <c r="F30" s="21"/>
      <c r="G30" s="21"/>
      <c r="H30" s="92"/>
      <c r="I30" s="92"/>
      <c r="J30" s="92"/>
      <c r="K30" s="93" t="e">
        <f>VLOOKUP(H30,Letnice!$A$2:$B$7,2,FALSE)+VLOOKUP(I30,Letnice!$A$2:$B$7,2,FALSE)+VLOOKUP(J30,Letnice!$A$2:$B$7,2,FALSE)</f>
        <v>#N/A</v>
      </c>
      <c r="L30" s="94" t="e">
        <f>VLOOKUP(K30,Letnice!$A$16:$B$28,2,FALSE)</f>
        <v>#N/A</v>
      </c>
      <c r="M30" s="25"/>
      <c r="N30" s="74"/>
      <c r="O30" s="24"/>
      <c r="P30" s="11"/>
      <c r="Q30" s="25"/>
      <c r="R30" s="74">
        <f>IF(HOUR(Q30-AI30)*60+MINUTE(Q30-AI30)&lt;=10,0,(HOUR(Q30-AI30)*60+MINUTE(Q30-AI30))-10)</f>
        <v>0</v>
      </c>
      <c r="S30" s="74"/>
      <c r="T30" s="74"/>
      <c r="U30" s="71">
        <f t="shared" si="0"/>
        <v>0</v>
      </c>
      <c r="V30" s="72">
        <f t="shared" si="1"/>
        <v>0</v>
      </c>
      <c r="W30" s="24"/>
      <c r="X30" s="11"/>
      <c r="Y30" s="74"/>
      <c r="Z30" s="74"/>
      <c r="AA30" s="71">
        <f t="shared" si="2"/>
        <v>0</v>
      </c>
      <c r="AB30" s="72">
        <f t="shared" si="3"/>
        <v>0</v>
      </c>
      <c r="AC30" s="11"/>
      <c r="AD30" s="74"/>
      <c r="AE30" s="74"/>
      <c r="AF30" s="71">
        <f t="shared" si="4"/>
        <v>0</v>
      </c>
      <c r="AG30" s="72">
        <f t="shared" si="5"/>
        <v>0</v>
      </c>
      <c r="AH30" s="11"/>
      <c r="AI30" s="25"/>
      <c r="AJ30" s="109"/>
      <c r="AK30" s="25">
        <f t="shared" si="6"/>
        <v>0</v>
      </c>
      <c r="AL30" s="15">
        <f>AI30-M30-AK30</f>
        <v>0</v>
      </c>
      <c r="AM30" s="29">
        <f t="shared" si="7"/>
        <v>0</v>
      </c>
      <c r="AN30" s="29">
        <f>O30+P30+W30+X30+AC30+AH30+AM30+N30+R30+AJ30</f>
        <v>0</v>
      </c>
      <c r="AO30" s="7" t="e">
        <f>L30-AN30</f>
        <v>#N/A</v>
      </c>
      <c r="AP30" s="99"/>
      <c r="AQ30" s="102"/>
      <c r="AR30" s="105"/>
      <c r="AS30" s="67"/>
      <c r="AT30" s="37"/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55" s="3" customFormat="1" ht="12.75">
      <c r="A31" s="28">
        <v>23</v>
      </c>
      <c r="B31" s="31"/>
      <c r="C31" s="17"/>
      <c r="D31" s="18"/>
      <c r="E31" s="21"/>
      <c r="F31" s="21"/>
      <c r="G31" s="21"/>
      <c r="H31" s="92"/>
      <c r="I31" s="92"/>
      <c r="J31" s="92"/>
      <c r="K31" s="93" t="e">
        <f>VLOOKUP(H31,Letnice!$A$2:$B$7,2,FALSE)+VLOOKUP(I31,Letnice!$A$2:$B$7,2,FALSE)+VLOOKUP(J31,Letnice!$A$2:$B$7,2,FALSE)</f>
        <v>#N/A</v>
      </c>
      <c r="L31" s="94" t="e">
        <f>VLOOKUP(K31,Letnice!$A$16:$B$28,2,FALSE)</f>
        <v>#N/A</v>
      </c>
      <c r="M31" s="25"/>
      <c r="N31" s="74"/>
      <c r="O31" s="24"/>
      <c r="P31" s="11"/>
      <c r="Q31" s="25"/>
      <c r="R31" s="74">
        <f>IF(HOUR(Q31-AI31)*60+MINUTE(Q31-AI31)&lt;=10,0,(HOUR(Q31-AI31)*60+MINUTE(Q31-AI31))-10)</f>
        <v>0</v>
      </c>
      <c r="S31" s="74"/>
      <c r="T31" s="74"/>
      <c r="U31" s="71">
        <f t="shared" si="0"/>
        <v>0</v>
      </c>
      <c r="V31" s="72">
        <f t="shared" si="1"/>
        <v>0</v>
      </c>
      <c r="W31" s="24"/>
      <c r="X31" s="11"/>
      <c r="Y31" s="74"/>
      <c r="Z31" s="74"/>
      <c r="AA31" s="71">
        <f t="shared" si="2"/>
        <v>0</v>
      </c>
      <c r="AB31" s="72">
        <f t="shared" si="3"/>
        <v>0</v>
      </c>
      <c r="AC31" s="11"/>
      <c r="AD31" s="74"/>
      <c r="AE31" s="74"/>
      <c r="AF31" s="71">
        <f t="shared" si="4"/>
        <v>0</v>
      </c>
      <c r="AG31" s="72">
        <f t="shared" si="5"/>
        <v>0</v>
      </c>
      <c r="AH31" s="11"/>
      <c r="AI31" s="25"/>
      <c r="AJ31" s="109"/>
      <c r="AK31" s="25">
        <f t="shared" si="6"/>
        <v>0</v>
      </c>
      <c r="AL31" s="15">
        <f>AI31-M31-AK31</f>
        <v>0</v>
      </c>
      <c r="AM31" s="29">
        <f t="shared" si="7"/>
        <v>0</v>
      </c>
      <c r="AN31" s="29">
        <f>O31+P31+W31+X31+AC31+AH31+AM31+N31+R31+AJ31</f>
        <v>0</v>
      </c>
      <c r="AO31" s="7" t="e">
        <f>L31-AN31</f>
        <v>#N/A</v>
      </c>
      <c r="AP31" s="99"/>
      <c r="AQ31" s="102"/>
      <c r="AR31" s="105"/>
      <c r="AS31" s="67"/>
      <c r="AT31" s="37"/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55" s="3" customFormat="1" ht="12.75">
      <c r="A32" s="28">
        <v>24</v>
      </c>
      <c r="B32" s="31"/>
      <c r="C32" s="17"/>
      <c r="D32" s="18"/>
      <c r="E32" s="21"/>
      <c r="F32" s="21"/>
      <c r="G32" s="21"/>
      <c r="H32" s="92"/>
      <c r="I32" s="92"/>
      <c r="J32" s="92"/>
      <c r="K32" s="93" t="e">
        <f>VLOOKUP(H32,Letnice!$A$2:$B$7,2,FALSE)+VLOOKUP(I32,Letnice!$A$2:$B$7,2,FALSE)+VLOOKUP(J32,Letnice!$A$2:$B$7,2,FALSE)</f>
        <v>#N/A</v>
      </c>
      <c r="L32" s="94" t="e">
        <f>VLOOKUP(K32,Letnice!$A$16:$B$28,2,FALSE)</f>
        <v>#N/A</v>
      </c>
      <c r="M32" s="25"/>
      <c r="N32" s="74"/>
      <c r="O32" s="24"/>
      <c r="P32" s="11"/>
      <c r="Q32" s="25"/>
      <c r="R32" s="74">
        <f>IF(HOUR(Q32-AI32)*60+MINUTE(Q32-AI32)&lt;=10,0,(HOUR(Q32-AI32)*60+MINUTE(Q32-AI32))-10)</f>
        <v>0</v>
      </c>
      <c r="S32" s="74"/>
      <c r="T32" s="74"/>
      <c r="U32" s="71">
        <f t="shared" si="0"/>
        <v>0</v>
      </c>
      <c r="V32" s="72">
        <f t="shared" si="1"/>
        <v>0</v>
      </c>
      <c r="W32" s="24"/>
      <c r="X32" s="11"/>
      <c r="Y32" s="74"/>
      <c r="Z32" s="74"/>
      <c r="AA32" s="71">
        <f t="shared" si="2"/>
        <v>0</v>
      </c>
      <c r="AB32" s="72">
        <f t="shared" si="3"/>
        <v>0</v>
      </c>
      <c r="AC32" s="11"/>
      <c r="AD32" s="74"/>
      <c r="AE32" s="74"/>
      <c r="AF32" s="71">
        <f t="shared" si="4"/>
        <v>0</v>
      </c>
      <c r="AG32" s="72">
        <f t="shared" si="5"/>
        <v>0</v>
      </c>
      <c r="AH32" s="11"/>
      <c r="AI32" s="25"/>
      <c r="AJ32" s="109"/>
      <c r="AK32" s="25">
        <f t="shared" si="6"/>
        <v>0</v>
      </c>
      <c r="AL32" s="15">
        <f>AI32-M32-AK32</f>
        <v>0</v>
      </c>
      <c r="AM32" s="29">
        <f t="shared" si="7"/>
        <v>0</v>
      </c>
      <c r="AN32" s="29">
        <f>O32+P32+W32+X32+AC32+AH32+AM32+N32+R32+AJ32</f>
        <v>0</v>
      </c>
      <c r="AO32" s="7" t="e">
        <f>L32-AN32</f>
        <v>#N/A</v>
      </c>
      <c r="AP32" s="99"/>
      <c r="AQ32" s="102"/>
      <c r="AR32" s="105"/>
      <c r="AS32" s="67"/>
      <c r="AT32" s="37"/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s="3" customFormat="1" ht="12.75">
      <c r="A33" s="28">
        <v>25</v>
      </c>
      <c r="B33" s="31"/>
      <c r="C33" s="17"/>
      <c r="D33" s="18"/>
      <c r="E33" s="21"/>
      <c r="F33" s="21"/>
      <c r="G33" s="21"/>
      <c r="H33" s="92"/>
      <c r="I33" s="92"/>
      <c r="J33" s="92"/>
      <c r="K33" s="93" t="e">
        <f>VLOOKUP(H33,Letnice!$A$2:$B$7,2,FALSE)+VLOOKUP(I33,Letnice!$A$2:$B$7,2,FALSE)+VLOOKUP(J33,Letnice!$A$2:$B$7,2,FALSE)</f>
        <v>#N/A</v>
      </c>
      <c r="L33" s="94" t="e">
        <f>VLOOKUP(K33,Letnice!$A$16:$B$28,2,FALSE)</f>
        <v>#N/A</v>
      </c>
      <c r="M33" s="25"/>
      <c r="N33" s="74"/>
      <c r="O33" s="24"/>
      <c r="P33" s="11"/>
      <c r="Q33" s="25"/>
      <c r="R33" s="74">
        <f>IF(HOUR(Q33-AI33)*60+MINUTE(Q33-AI33)&lt;=10,0,(HOUR(Q33-AI33)*60+MINUTE(Q33-AI33))-10)</f>
        <v>0</v>
      </c>
      <c r="S33" s="74"/>
      <c r="T33" s="74"/>
      <c r="U33" s="71">
        <f t="shared" si="0"/>
        <v>0</v>
      </c>
      <c r="V33" s="72">
        <f t="shared" si="1"/>
        <v>0</v>
      </c>
      <c r="W33" s="24"/>
      <c r="X33" s="11"/>
      <c r="Y33" s="74"/>
      <c r="Z33" s="74"/>
      <c r="AA33" s="71">
        <f t="shared" si="2"/>
        <v>0</v>
      </c>
      <c r="AB33" s="72">
        <f t="shared" si="3"/>
        <v>0</v>
      </c>
      <c r="AC33" s="11"/>
      <c r="AD33" s="74"/>
      <c r="AE33" s="74"/>
      <c r="AF33" s="71">
        <f t="shared" si="4"/>
        <v>0</v>
      </c>
      <c r="AG33" s="72">
        <f t="shared" si="5"/>
        <v>0</v>
      </c>
      <c r="AH33" s="11"/>
      <c r="AI33" s="25"/>
      <c r="AJ33" s="109"/>
      <c r="AK33" s="25">
        <f t="shared" si="6"/>
        <v>0</v>
      </c>
      <c r="AL33" s="15">
        <f>AI33-M33-AK33</f>
        <v>0</v>
      </c>
      <c r="AM33" s="29">
        <f t="shared" si="7"/>
        <v>0</v>
      </c>
      <c r="AN33" s="29">
        <f>O33+P33+W33+X33+AC33+AH33+AM33+N33+R33+AJ33</f>
        <v>0</v>
      </c>
      <c r="AO33" s="7" t="e">
        <f>L33-AN33</f>
        <v>#N/A</v>
      </c>
      <c r="AP33" s="99"/>
      <c r="AQ33" s="102"/>
      <c r="AR33" s="105"/>
      <c r="AS33" s="67"/>
      <c r="AT33" s="37"/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s="3" customFormat="1" ht="12.75">
      <c r="A34" s="28">
        <v>26</v>
      </c>
      <c r="B34" s="31"/>
      <c r="C34" s="17"/>
      <c r="D34" s="18"/>
      <c r="E34" s="21"/>
      <c r="F34" s="21"/>
      <c r="G34" s="21"/>
      <c r="H34" s="92"/>
      <c r="I34" s="92"/>
      <c r="J34" s="92"/>
      <c r="K34" s="93" t="e">
        <f>VLOOKUP(H34,Letnice!$A$2:$B$7,2,FALSE)+VLOOKUP(I34,Letnice!$A$2:$B$7,2,FALSE)+VLOOKUP(J34,Letnice!$A$2:$B$7,2,FALSE)</f>
        <v>#N/A</v>
      </c>
      <c r="L34" s="94" t="e">
        <f>VLOOKUP(K34,Letnice!$A$16:$B$28,2,FALSE)</f>
        <v>#N/A</v>
      </c>
      <c r="M34" s="25"/>
      <c r="N34" s="74"/>
      <c r="O34" s="24"/>
      <c r="P34" s="11"/>
      <c r="Q34" s="25"/>
      <c r="R34" s="74">
        <f>IF(HOUR(Q34-AI34)*60+MINUTE(Q34-AI34)&lt;=10,0,(HOUR(Q34-AI34)*60+MINUTE(Q34-AI34))-10)</f>
        <v>0</v>
      </c>
      <c r="S34" s="74"/>
      <c r="T34" s="74"/>
      <c r="U34" s="71">
        <f t="shared" si="0"/>
        <v>0</v>
      </c>
      <c r="V34" s="72">
        <f t="shared" si="1"/>
        <v>0</v>
      </c>
      <c r="W34" s="24"/>
      <c r="X34" s="11"/>
      <c r="Y34" s="74"/>
      <c r="Z34" s="74"/>
      <c r="AA34" s="71">
        <f t="shared" si="2"/>
        <v>0</v>
      </c>
      <c r="AB34" s="72">
        <f t="shared" si="3"/>
        <v>0</v>
      </c>
      <c r="AC34" s="11"/>
      <c r="AD34" s="74"/>
      <c r="AE34" s="74"/>
      <c r="AF34" s="71">
        <f t="shared" si="4"/>
        <v>0</v>
      </c>
      <c r="AG34" s="72">
        <f t="shared" si="5"/>
        <v>0</v>
      </c>
      <c r="AH34" s="11"/>
      <c r="AI34" s="25"/>
      <c r="AJ34" s="109"/>
      <c r="AK34" s="25">
        <f t="shared" si="6"/>
        <v>0</v>
      </c>
      <c r="AL34" s="15">
        <f>AI34-M34-AK34</f>
        <v>0</v>
      </c>
      <c r="AM34" s="29">
        <f t="shared" si="7"/>
        <v>0</v>
      </c>
      <c r="AN34" s="29">
        <f>O34+P34+W34+X34+AC34+AH34+AM34+N34+R34+AJ34</f>
        <v>0</v>
      </c>
      <c r="AO34" s="7" t="e">
        <f>L34-AN34</f>
        <v>#N/A</v>
      </c>
      <c r="AP34" s="99"/>
      <c r="AQ34" s="102"/>
      <c r="AR34" s="105"/>
      <c r="AS34" s="67"/>
      <c r="AT34" s="37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s="3" customFormat="1" ht="12.75">
      <c r="A35" s="28">
        <v>27</v>
      </c>
      <c r="B35" s="31"/>
      <c r="C35" s="17"/>
      <c r="D35" s="18"/>
      <c r="E35" s="21"/>
      <c r="F35" s="21"/>
      <c r="G35" s="21"/>
      <c r="H35" s="92"/>
      <c r="I35" s="92"/>
      <c r="J35" s="92"/>
      <c r="K35" s="93" t="e">
        <f>VLOOKUP(H35,Letnice!$A$2:$B$7,2,FALSE)+VLOOKUP(I35,Letnice!$A$2:$B$7,2,FALSE)+VLOOKUP(J35,Letnice!$A$2:$B$7,2,FALSE)</f>
        <v>#N/A</v>
      </c>
      <c r="L35" s="94" t="e">
        <f>VLOOKUP(K35,Letnice!$A$16:$B$28,2,FALSE)</f>
        <v>#N/A</v>
      </c>
      <c r="M35" s="25"/>
      <c r="N35" s="74"/>
      <c r="O35" s="24"/>
      <c r="P35" s="11"/>
      <c r="Q35" s="25"/>
      <c r="R35" s="74">
        <f>IF(HOUR(Q35-AI35)*60+MINUTE(Q35-AI35)&lt;=10,0,(HOUR(Q35-AI35)*60+MINUTE(Q35-AI35))-10)</f>
        <v>0</v>
      </c>
      <c r="S35" s="74"/>
      <c r="T35" s="74"/>
      <c r="U35" s="71">
        <f t="shared" si="0"/>
        <v>0</v>
      </c>
      <c r="V35" s="72">
        <f t="shared" si="1"/>
        <v>0</v>
      </c>
      <c r="W35" s="24"/>
      <c r="X35" s="11"/>
      <c r="Y35" s="74"/>
      <c r="Z35" s="74"/>
      <c r="AA35" s="71">
        <f t="shared" si="2"/>
        <v>0</v>
      </c>
      <c r="AB35" s="72">
        <f t="shared" si="3"/>
        <v>0</v>
      </c>
      <c r="AC35" s="11"/>
      <c r="AD35" s="74"/>
      <c r="AE35" s="74"/>
      <c r="AF35" s="71">
        <f t="shared" si="4"/>
        <v>0</v>
      </c>
      <c r="AG35" s="72">
        <f t="shared" si="5"/>
        <v>0</v>
      </c>
      <c r="AH35" s="11"/>
      <c r="AI35" s="25"/>
      <c r="AJ35" s="109"/>
      <c r="AK35" s="25">
        <f t="shared" si="6"/>
        <v>0</v>
      </c>
      <c r="AL35" s="15">
        <f>AI35-M35-AK35</f>
        <v>0</v>
      </c>
      <c r="AM35" s="29">
        <f t="shared" si="7"/>
        <v>0</v>
      </c>
      <c r="AN35" s="29">
        <f>O35+P35+W35+X35+AC35+AH35+AM35+N35+R35+AJ35</f>
        <v>0</v>
      </c>
      <c r="AO35" s="7" t="e">
        <f>L35-AN35</f>
        <v>#N/A</v>
      </c>
      <c r="AP35" s="99"/>
      <c r="AQ35" s="102"/>
      <c r="AR35" s="105"/>
      <c r="AS35" s="6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s="3" customFormat="1" ht="12.75">
      <c r="A36" s="28">
        <v>28</v>
      </c>
      <c r="B36" s="31"/>
      <c r="C36" s="17"/>
      <c r="D36" s="18"/>
      <c r="E36" s="21"/>
      <c r="F36" s="21"/>
      <c r="G36" s="21"/>
      <c r="H36" s="92"/>
      <c r="I36" s="92"/>
      <c r="J36" s="92"/>
      <c r="K36" s="93" t="e">
        <f>VLOOKUP(H36,Letnice!$A$2:$B$7,2,FALSE)+VLOOKUP(I36,Letnice!$A$2:$B$7,2,FALSE)+VLOOKUP(J36,Letnice!$A$2:$B$7,2,FALSE)</f>
        <v>#N/A</v>
      </c>
      <c r="L36" s="94" t="e">
        <f>VLOOKUP(K36,Letnice!$A$16:$B$28,2,FALSE)</f>
        <v>#N/A</v>
      </c>
      <c r="M36" s="25"/>
      <c r="N36" s="74"/>
      <c r="O36" s="24"/>
      <c r="P36" s="11"/>
      <c r="Q36" s="25"/>
      <c r="R36" s="74">
        <f>IF(HOUR(Q36-AI36)*60+MINUTE(Q36-AI36)&lt;=10,0,(HOUR(Q36-AI36)*60+MINUTE(Q36-AI36))-10)</f>
        <v>0</v>
      </c>
      <c r="S36" s="74"/>
      <c r="T36" s="74"/>
      <c r="U36" s="71">
        <f t="shared" si="0"/>
        <v>0</v>
      </c>
      <c r="V36" s="72">
        <f t="shared" si="1"/>
        <v>0</v>
      </c>
      <c r="W36" s="24"/>
      <c r="X36" s="11"/>
      <c r="Y36" s="74"/>
      <c r="Z36" s="74"/>
      <c r="AA36" s="71">
        <f t="shared" si="2"/>
        <v>0</v>
      </c>
      <c r="AB36" s="72">
        <f t="shared" si="3"/>
        <v>0</v>
      </c>
      <c r="AC36" s="11"/>
      <c r="AD36" s="74"/>
      <c r="AE36" s="74"/>
      <c r="AF36" s="71">
        <f t="shared" si="4"/>
        <v>0</v>
      </c>
      <c r="AG36" s="72">
        <f t="shared" si="5"/>
        <v>0</v>
      </c>
      <c r="AH36" s="11"/>
      <c r="AI36" s="25"/>
      <c r="AJ36" s="109"/>
      <c r="AK36" s="25">
        <f t="shared" si="6"/>
        <v>0</v>
      </c>
      <c r="AL36" s="15">
        <f>AI36-M36-AK36</f>
        <v>0</v>
      </c>
      <c r="AM36" s="29">
        <f t="shared" si="7"/>
        <v>0</v>
      </c>
      <c r="AN36" s="29">
        <f>O36+P36+W36+X36+AC36+AH36+AM36+N36+R36+AJ36</f>
        <v>0</v>
      </c>
      <c r="AO36" s="7" t="e">
        <f>L36-AN36</f>
        <v>#N/A</v>
      </c>
      <c r="AP36" s="99"/>
      <c r="AQ36" s="102"/>
      <c r="AR36" s="105"/>
      <c r="AS36" s="67"/>
      <c r="AT36" s="37"/>
      <c r="AU36" s="37"/>
      <c r="AV36" s="37"/>
      <c r="AW36" s="37"/>
      <c r="AX36" s="37"/>
      <c r="AY36" s="37"/>
      <c r="AZ36" s="37"/>
      <c r="BA36" s="37"/>
      <c r="BB36" s="37"/>
      <c r="BC36" s="37"/>
    </row>
    <row r="37" spans="1:55" ht="12.75">
      <c r="A37" s="28">
        <v>29</v>
      </c>
      <c r="B37" s="31"/>
      <c r="C37" s="17"/>
      <c r="D37" s="18"/>
      <c r="E37" s="21"/>
      <c r="F37" s="21"/>
      <c r="G37" s="21"/>
      <c r="H37" s="92"/>
      <c r="I37" s="92"/>
      <c r="J37" s="92"/>
      <c r="K37" s="93" t="e">
        <f>VLOOKUP(H37,Letnice!$A$2:$B$7,2,FALSE)+VLOOKUP(I37,Letnice!$A$2:$B$7,2,FALSE)+VLOOKUP(J37,Letnice!$A$2:$B$7,2,FALSE)</f>
        <v>#N/A</v>
      </c>
      <c r="L37" s="94" t="e">
        <f>VLOOKUP(K37,Letnice!$A$16:$B$28,2,FALSE)</f>
        <v>#N/A</v>
      </c>
      <c r="M37" s="25"/>
      <c r="N37" s="74"/>
      <c r="O37" s="24"/>
      <c r="P37" s="11"/>
      <c r="Q37" s="25"/>
      <c r="R37" s="74">
        <f>IF(HOUR(Q37-AI37)*60+MINUTE(Q37-AI37)&lt;=10,0,(HOUR(Q37-AI37)*60+MINUTE(Q37-AI37))-10)</f>
        <v>0</v>
      </c>
      <c r="S37" s="74"/>
      <c r="T37" s="74"/>
      <c r="U37" s="71">
        <f t="shared" si="0"/>
        <v>0</v>
      </c>
      <c r="V37" s="72">
        <f t="shared" si="1"/>
        <v>0</v>
      </c>
      <c r="W37" s="24"/>
      <c r="X37" s="11"/>
      <c r="Y37" s="74"/>
      <c r="Z37" s="74"/>
      <c r="AA37" s="71">
        <f t="shared" si="2"/>
        <v>0</v>
      </c>
      <c r="AB37" s="72">
        <f t="shared" si="3"/>
        <v>0</v>
      </c>
      <c r="AC37" s="11"/>
      <c r="AD37" s="74"/>
      <c r="AE37" s="74"/>
      <c r="AF37" s="71">
        <f t="shared" si="4"/>
        <v>0</v>
      </c>
      <c r="AG37" s="72">
        <f t="shared" si="5"/>
        <v>0</v>
      </c>
      <c r="AH37" s="11"/>
      <c r="AI37" s="25"/>
      <c r="AJ37" s="109"/>
      <c r="AK37" s="25">
        <f t="shared" si="6"/>
        <v>0</v>
      </c>
      <c r="AL37" s="15">
        <f>AI37-M37-AK37</f>
        <v>0</v>
      </c>
      <c r="AM37" s="29">
        <f t="shared" si="7"/>
        <v>0</v>
      </c>
      <c r="AN37" s="29">
        <f>O37+P37+W37+X37+AC37+AH37+AM37+N37+R37+AJ37</f>
        <v>0</v>
      </c>
      <c r="AO37" s="7" t="e">
        <f>L37-AN37</f>
        <v>#N/A</v>
      </c>
      <c r="AP37" s="99"/>
      <c r="AQ37" s="102"/>
      <c r="AR37" s="105"/>
      <c r="AS37" s="6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ht="12.75">
      <c r="A38" s="28">
        <v>30</v>
      </c>
      <c r="B38" s="31"/>
      <c r="C38" s="17"/>
      <c r="D38" s="18"/>
      <c r="E38" s="21"/>
      <c r="F38" s="21"/>
      <c r="G38" s="21"/>
      <c r="H38" s="92"/>
      <c r="I38" s="92"/>
      <c r="J38" s="92"/>
      <c r="K38" s="93" t="e">
        <f>VLOOKUP(H38,Letnice!$A$2:$B$7,2,FALSE)+VLOOKUP(I38,Letnice!$A$2:$B$7,2,FALSE)+VLOOKUP(J38,Letnice!$A$2:$B$7,2,FALSE)</f>
        <v>#N/A</v>
      </c>
      <c r="L38" s="94" t="e">
        <f>VLOOKUP(K38,Letnice!$A$16:$B$28,2,FALSE)</f>
        <v>#N/A</v>
      </c>
      <c r="M38" s="25"/>
      <c r="N38" s="74"/>
      <c r="O38" s="24"/>
      <c r="P38" s="11"/>
      <c r="Q38" s="25"/>
      <c r="R38" s="74">
        <f>IF(HOUR(Q38-AI38)*60+MINUTE(Q38-AI38)&lt;=10,0,(HOUR(Q38-AI38)*60+MINUTE(Q38-AI38))-10)</f>
        <v>0</v>
      </c>
      <c r="S38" s="74"/>
      <c r="T38" s="74"/>
      <c r="U38" s="71">
        <f t="shared" si="0"/>
        <v>0</v>
      </c>
      <c r="V38" s="72">
        <f t="shared" si="1"/>
        <v>0</v>
      </c>
      <c r="W38" s="24"/>
      <c r="X38" s="11"/>
      <c r="Y38" s="74"/>
      <c r="Z38" s="74"/>
      <c r="AA38" s="71">
        <f t="shared" si="2"/>
        <v>0</v>
      </c>
      <c r="AB38" s="72">
        <f t="shared" si="3"/>
        <v>0</v>
      </c>
      <c r="AC38" s="11"/>
      <c r="AD38" s="74"/>
      <c r="AE38" s="74"/>
      <c r="AF38" s="71">
        <f t="shared" si="4"/>
        <v>0</v>
      </c>
      <c r="AG38" s="72">
        <f t="shared" si="5"/>
        <v>0</v>
      </c>
      <c r="AH38" s="11"/>
      <c r="AI38" s="25"/>
      <c r="AJ38" s="109"/>
      <c r="AK38" s="25">
        <f t="shared" si="6"/>
        <v>0</v>
      </c>
      <c r="AL38" s="15">
        <f>AI38-M38-AK38</f>
        <v>0</v>
      </c>
      <c r="AM38" s="29">
        <f t="shared" si="7"/>
        <v>0</v>
      </c>
      <c r="AN38" s="29">
        <f>O38+P38+W38+X38+AC38+AH38+AM38+N38+R38+AJ38</f>
        <v>0</v>
      </c>
      <c r="AO38" s="7" t="e">
        <f>L38-AN38</f>
        <v>#N/A</v>
      </c>
      <c r="AP38" s="99"/>
      <c r="AQ38" s="102"/>
      <c r="AR38" s="105"/>
      <c r="AS38" s="6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ht="12.75">
      <c r="A39" s="28">
        <v>31</v>
      </c>
      <c r="B39" s="32"/>
      <c r="C39" s="17"/>
      <c r="D39" s="18"/>
      <c r="E39" s="21"/>
      <c r="F39" s="21"/>
      <c r="G39" s="21"/>
      <c r="H39" s="92"/>
      <c r="I39" s="92"/>
      <c r="J39" s="92"/>
      <c r="K39" s="93" t="e">
        <f>VLOOKUP(H39,Letnice!$A$2:$B$7,2,FALSE)+VLOOKUP(I39,Letnice!$A$2:$B$7,2,FALSE)+VLOOKUP(J39,Letnice!$A$2:$B$7,2,FALSE)</f>
        <v>#N/A</v>
      </c>
      <c r="L39" s="94" t="e">
        <f>VLOOKUP(K39,Letnice!$A$16:$B$28,2,FALSE)</f>
        <v>#N/A</v>
      </c>
      <c r="M39" s="25"/>
      <c r="N39" s="74"/>
      <c r="O39" s="24"/>
      <c r="P39" s="11"/>
      <c r="Q39" s="25"/>
      <c r="R39" s="74">
        <f>IF(HOUR(Q39-AI39)*60+MINUTE(Q39-AI39)&lt;=10,0,(HOUR(Q39-AI39)*60+MINUTE(Q39-AI39))-10)</f>
        <v>0</v>
      </c>
      <c r="S39" s="74"/>
      <c r="T39" s="74"/>
      <c r="U39" s="71">
        <f t="shared" si="0"/>
        <v>0</v>
      </c>
      <c r="V39" s="72">
        <f t="shared" si="1"/>
        <v>0</v>
      </c>
      <c r="W39" s="24"/>
      <c r="X39" s="11"/>
      <c r="Y39" s="74"/>
      <c r="Z39" s="74"/>
      <c r="AA39" s="71">
        <f t="shared" si="2"/>
        <v>0</v>
      </c>
      <c r="AB39" s="72">
        <f t="shared" si="3"/>
        <v>0</v>
      </c>
      <c r="AC39" s="11"/>
      <c r="AD39" s="74"/>
      <c r="AE39" s="74"/>
      <c r="AF39" s="71">
        <f t="shared" si="4"/>
        <v>0</v>
      </c>
      <c r="AG39" s="72">
        <f t="shared" si="5"/>
        <v>0</v>
      </c>
      <c r="AH39" s="11"/>
      <c r="AI39" s="25"/>
      <c r="AJ39" s="109"/>
      <c r="AK39" s="25">
        <f t="shared" si="6"/>
        <v>0</v>
      </c>
      <c r="AL39" s="15">
        <f>AI39-M39-AK39</f>
        <v>0</v>
      </c>
      <c r="AM39" s="29">
        <f t="shared" si="7"/>
        <v>0</v>
      </c>
      <c r="AN39" s="29">
        <f>O39+P39+W39+X39+AC39+AH39+AM39+N39+R39+AJ39</f>
        <v>0</v>
      </c>
      <c r="AO39" s="7" t="e">
        <f>L39-AN39</f>
        <v>#N/A</v>
      </c>
      <c r="AP39" s="99"/>
      <c r="AQ39" s="102"/>
      <c r="AR39" s="105"/>
      <c r="AS39" s="67"/>
      <c r="AT39" s="37"/>
      <c r="AU39" s="37"/>
      <c r="AV39" s="37"/>
      <c r="AW39" s="37"/>
      <c r="AX39" s="37"/>
      <c r="AY39" s="37"/>
      <c r="AZ39" s="37"/>
      <c r="BA39" s="37"/>
      <c r="BB39" s="37"/>
      <c r="BC39" s="37"/>
    </row>
    <row r="40" spans="1:55" ht="12.75">
      <c r="A40" s="28">
        <v>32</v>
      </c>
      <c r="B40" s="31"/>
      <c r="C40" s="30"/>
      <c r="D40" s="21"/>
      <c r="E40" s="21"/>
      <c r="F40" s="21"/>
      <c r="G40" s="21"/>
      <c r="H40" s="92"/>
      <c r="I40" s="92"/>
      <c r="J40" s="92"/>
      <c r="K40" s="93" t="e">
        <f>VLOOKUP(H40,Letnice!$A$2:$B$7,2,FALSE)+VLOOKUP(I40,Letnice!$A$2:$B$7,2,FALSE)+VLOOKUP(J40,Letnice!$A$2:$B$7,2,FALSE)</f>
        <v>#N/A</v>
      </c>
      <c r="L40" s="94" t="e">
        <f>VLOOKUP(K40,Letnice!$A$16:$B$28,2,FALSE)</f>
        <v>#N/A</v>
      </c>
      <c r="M40" s="25"/>
      <c r="N40" s="74"/>
      <c r="O40" s="24"/>
      <c r="P40" s="11"/>
      <c r="Q40" s="25"/>
      <c r="R40" s="74">
        <f>IF(HOUR(Q40-AI40)*60+MINUTE(Q40-AI40)&lt;=10,0,(HOUR(Q40-AI40)*60+MINUTE(Q40-AI40))-10)</f>
        <v>0</v>
      </c>
      <c r="S40" s="74"/>
      <c r="T40" s="74"/>
      <c r="U40" s="71">
        <f t="shared" si="0"/>
        <v>0</v>
      </c>
      <c r="V40" s="72">
        <f t="shared" si="1"/>
        <v>0</v>
      </c>
      <c r="W40" s="24"/>
      <c r="X40" s="11"/>
      <c r="Y40" s="74"/>
      <c r="Z40" s="74"/>
      <c r="AA40" s="71">
        <f t="shared" si="2"/>
        <v>0</v>
      </c>
      <c r="AB40" s="72">
        <f t="shared" si="3"/>
        <v>0</v>
      </c>
      <c r="AC40" s="11"/>
      <c r="AD40" s="74"/>
      <c r="AE40" s="74"/>
      <c r="AF40" s="71">
        <f t="shared" si="4"/>
        <v>0</v>
      </c>
      <c r="AG40" s="72">
        <f t="shared" si="5"/>
        <v>0</v>
      </c>
      <c r="AH40" s="11"/>
      <c r="AI40" s="25"/>
      <c r="AJ40" s="109"/>
      <c r="AK40" s="25">
        <f t="shared" si="6"/>
        <v>0</v>
      </c>
      <c r="AL40" s="15">
        <f>AI40-M40-AK40</f>
        <v>0</v>
      </c>
      <c r="AM40" s="29">
        <f t="shared" si="7"/>
        <v>0</v>
      </c>
      <c r="AN40" s="29">
        <f>O40+P40+W40+X40+AC40+AH40+AM40+N40+R40+AJ40</f>
        <v>0</v>
      </c>
      <c r="AO40" s="7" t="e">
        <f>L40-AN40</f>
        <v>#N/A</v>
      </c>
      <c r="AP40" s="99"/>
      <c r="AQ40" s="102"/>
      <c r="AR40" s="105"/>
      <c r="AS40" s="67"/>
      <c r="AT40" s="37"/>
      <c r="AU40" s="37"/>
      <c r="AV40" s="37"/>
      <c r="AW40" s="37"/>
      <c r="AX40" s="37"/>
      <c r="AY40" s="37"/>
      <c r="AZ40" s="37"/>
      <c r="BA40" s="37"/>
      <c r="BB40" s="37"/>
      <c r="BC40" s="37"/>
    </row>
    <row r="41" spans="1:55" ht="12.75">
      <c r="A41" s="28">
        <v>33</v>
      </c>
      <c r="B41" s="31"/>
      <c r="C41" s="30"/>
      <c r="D41" s="21"/>
      <c r="E41" s="21"/>
      <c r="F41" s="21"/>
      <c r="G41" s="21"/>
      <c r="H41" s="92"/>
      <c r="I41" s="92"/>
      <c r="J41" s="92"/>
      <c r="K41" s="93" t="e">
        <f>VLOOKUP(H41,Letnice!$A$2:$B$7,2,FALSE)+VLOOKUP(I41,Letnice!$A$2:$B$7,2,FALSE)+VLOOKUP(J41,Letnice!$A$2:$B$7,2,FALSE)</f>
        <v>#N/A</v>
      </c>
      <c r="L41" s="94" t="e">
        <f>VLOOKUP(K41,Letnice!$A$16:$B$28,2,FALSE)</f>
        <v>#N/A</v>
      </c>
      <c r="M41" s="25"/>
      <c r="N41" s="74"/>
      <c r="O41" s="24"/>
      <c r="P41" s="11"/>
      <c r="Q41" s="25"/>
      <c r="R41" s="74">
        <f>IF(HOUR(Q41-AI41)*60+MINUTE(Q41-AI41)&lt;=10,0,(HOUR(Q41-AI41)*60+MINUTE(Q41-AI41))-10)</f>
        <v>0</v>
      </c>
      <c r="S41" s="74"/>
      <c r="T41" s="74"/>
      <c r="U41" s="71">
        <f t="shared" si="0"/>
        <v>0</v>
      </c>
      <c r="V41" s="72">
        <f t="shared" si="1"/>
        <v>0</v>
      </c>
      <c r="W41" s="24"/>
      <c r="X41" s="11"/>
      <c r="Y41" s="74"/>
      <c r="Z41" s="74"/>
      <c r="AA41" s="71">
        <f t="shared" si="2"/>
        <v>0</v>
      </c>
      <c r="AB41" s="72">
        <f t="shared" si="3"/>
        <v>0</v>
      </c>
      <c r="AC41" s="11"/>
      <c r="AD41" s="74"/>
      <c r="AE41" s="74"/>
      <c r="AF41" s="71">
        <f t="shared" si="4"/>
        <v>0</v>
      </c>
      <c r="AG41" s="72">
        <f t="shared" si="5"/>
        <v>0</v>
      </c>
      <c r="AH41" s="11"/>
      <c r="AI41" s="25"/>
      <c r="AJ41" s="109"/>
      <c r="AK41" s="25">
        <f t="shared" si="6"/>
        <v>0</v>
      </c>
      <c r="AL41" s="15">
        <f>AI41-M41-AK41</f>
        <v>0</v>
      </c>
      <c r="AM41" s="29">
        <f t="shared" si="7"/>
        <v>0</v>
      </c>
      <c r="AN41" s="29">
        <f>O41+P41+W41+X41+AC41+AH41+AM41+N41+R41+AJ41</f>
        <v>0</v>
      </c>
      <c r="AO41" s="7" t="e">
        <f>L41-AN41</f>
        <v>#N/A</v>
      </c>
      <c r="AP41" s="99"/>
      <c r="AQ41" s="102"/>
      <c r="AR41" s="105"/>
      <c r="AS41" s="67"/>
      <c r="AT41" s="37"/>
      <c r="AU41" s="37"/>
      <c r="AV41" s="37"/>
      <c r="AW41" s="37"/>
      <c r="AX41" s="37"/>
      <c r="AY41" s="37"/>
      <c r="AZ41" s="37"/>
      <c r="BA41" s="37"/>
      <c r="BB41" s="37"/>
      <c r="BC41" s="37"/>
    </row>
    <row r="42" spans="1:55" ht="12.75">
      <c r="A42" s="28">
        <v>34</v>
      </c>
      <c r="B42" s="31"/>
      <c r="C42" s="30"/>
      <c r="D42" s="21"/>
      <c r="E42" s="21"/>
      <c r="F42" s="21"/>
      <c r="G42" s="21"/>
      <c r="H42" s="92"/>
      <c r="I42" s="92"/>
      <c r="J42" s="92"/>
      <c r="K42" s="93" t="e">
        <f>VLOOKUP(H42,Letnice!$A$2:$B$7,2,FALSE)+VLOOKUP(I42,Letnice!$A$2:$B$7,2,FALSE)+VLOOKUP(J42,Letnice!$A$2:$B$7,2,FALSE)</f>
        <v>#N/A</v>
      </c>
      <c r="L42" s="94" t="e">
        <f>VLOOKUP(K42,Letnice!$A$16:$B$28,2,FALSE)</f>
        <v>#N/A</v>
      </c>
      <c r="M42" s="25"/>
      <c r="N42" s="74"/>
      <c r="O42" s="24"/>
      <c r="P42" s="11"/>
      <c r="Q42" s="25"/>
      <c r="R42" s="74">
        <f>IF(HOUR(Q42-AI42)*60+MINUTE(Q42-AI42)&lt;=10,0,(HOUR(Q42-AI42)*60+MINUTE(Q42-AI42))-10)</f>
        <v>0</v>
      </c>
      <c r="S42" s="74"/>
      <c r="T42" s="74"/>
      <c r="U42" s="71">
        <f t="shared" si="0"/>
        <v>0</v>
      </c>
      <c r="V42" s="72">
        <f t="shared" si="1"/>
        <v>0</v>
      </c>
      <c r="W42" s="24"/>
      <c r="X42" s="11"/>
      <c r="Y42" s="74"/>
      <c r="Z42" s="74"/>
      <c r="AA42" s="71">
        <f t="shared" si="2"/>
        <v>0</v>
      </c>
      <c r="AB42" s="72">
        <f t="shared" si="3"/>
        <v>0</v>
      </c>
      <c r="AC42" s="11"/>
      <c r="AD42" s="74"/>
      <c r="AE42" s="74"/>
      <c r="AF42" s="71">
        <f t="shared" si="4"/>
        <v>0</v>
      </c>
      <c r="AG42" s="72">
        <f t="shared" si="5"/>
        <v>0</v>
      </c>
      <c r="AH42" s="11"/>
      <c r="AI42" s="25"/>
      <c r="AJ42" s="109"/>
      <c r="AK42" s="25">
        <f t="shared" si="6"/>
        <v>0</v>
      </c>
      <c r="AL42" s="15">
        <f>AI42-M42-AK42</f>
        <v>0</v>
      </c>
      <c r="AM42" s="29">
        <f t="shared" si="7"/>
        <v>0</v>
      </c>
      <c r="AN42" s="29">
        <f>O42+P42+W42+X42+AC42+AH42+AM42+N42+R42+AJ42</f>
        <v>0</v>
      </c>
      <c r="AO42" s="7" t="e">
        <f>L42-AN42</f>
        <v>#N/A</v>
      </c>
      <c r="AP42" s="99"/>
      <c r="AQ42" s="102"/>
      <c r="AR42" s="105"/>
      <c r="AS42" s="67"/>
      <c r="AT42" s="37"/>
      <c r="AU42" s="37"/>
      <c r="AV42" s="37"/>
      <c r="AW42" s="37"/>
      <c r="AX42" s="37"/>
      <c r="AY42" s="37"/>
      <c r="AZ42" s="37"/>
      <c r="BA42" s="37"/>
      <c r="BB42" s="37"/>
      <c r="BC42" s="37"/>
    </row>
    <row r="43" spans="1:55" ht="12.75">
      <c r="A43" s="37"/>
      <c r="B43" s="37"/>
      <c r="C43" s="37"/>
      <c r="D43" s="37"/>
      <c r="E43" s="37"/>
      <c r="F43" s="37"/>
      <c r="G43" s="37"/>
      <c r="H43" s="95"/>
      <c r="I43" s="95"/>
      <c r="J43" s="95"/>
      <c r="K43" s="95"/>
      <c r="L43" s="37"/>
      <c r="M43" s="63"/>
      <c r="N43" s="67"/>
      <c r="O43" s="37"/>
      <c r="P43" s="37"/>
      <c r="Q43" s="37"/>
      <c r="R43" s="67"/>
      <c r="S43" s="67"/>
      <c r="T43" s="67"/>
      <c r="U43" s="67"/>
      <c r="V43" s="67"/>
      <c r="W43" s="37"/>
      <c r="X43" s="37"/>
      <c r="Y43" s="37"/>
      <c r="Z43" s="37"/>
      <c r="AA43" s="67"/>
      <c r="AB43" s="67"/>
      <c r="AC43" s="37"/>
      <c r="AD43" s="37"/>
      <c r="AE43" s="37"/>
      <c r="AF43" s="67"/>
      <c r="AG43" s="67"/>
      <c r="AH43" s="37"/>
      <c r="AI43" s="63"/>
      <c r="AJ43" s="63"/>
      <c r="AK43" s="63"/>
      <c r="AL43" s="37"/>
      <c r="AM43" s="37"/>
      <c r="AN43" s="37"/>
      <c r="AO43" s="37"/>
      <c r="AP43" s="100"/>
      <c r="AQ43" s="57"/>
      <c r="AR43" s="105"/>
      <c r="AS43" s="67"/>
      <c r="AT43" s="37"/>
      <c r="AU43" s="37"/>
      <c r="AV43" s="37"/>
      <c r="AW43" s="37"/>
      <c r="AX43" s="37"/>
      <c r="AY43" s="37"/>
      <c r="AZ43" s="37"/>
      <c r="BA43" s="37"/>
      <c r="BB43" s="37"/>
      <c r="BC43" s="37"/>
    </row>
    <row r="44" spans="1:55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5"/>
      <c r="I44" s="95"/>
      <c r="J44" s="95"/>
      <c r="K44" s="95"/>
      <c r="L44" s="37"/>
      <c r="M44" s="63"/>
      <c r="N44" s="67" t="str">
        <f>Osnovni_podatki!A11</f>
        <v>Predsednik B komisije:</v>
      </c>
      <c r="O44" s="37"/>
      <c r="P44" s="37"/>
      <c r="Q44" s="37"/>
      <c r="R44" s="67"/>
      <c r="S44" s="67"/>
      <c r="T44" s="67"/>
      <c r="U44" s="67"/>
      <c r="V44" s="67"/>
      <c r="W44" s="37"/>
      <c r="X44" s="37"/>
      <c r="Y44" s="37"/>
      <c r="Z44" s="37"/>
      <c r="AA44" s="67"/>
      <c r="AB44" s="67"/>
      <c r="AC44" s="37"/>
      <c r="AD44" s="37"/>
      <c r="AE44" s="37"/>
      <c r="AF44" s="67"/>
      <c r="AG44" s="67"/>
      <c r="AH44" s="37"/>
      <c r="AI44" s="63"/>
      <c r="AJ44" s="63"/>
      <c r="AK44" s="63"/>
      <c r="AL44" s="37"/>
      <c r="AM44" s="37"/>
      <c r="AN44" s="37"/>
      <c r="AO44" s="108" t="str">
        <f>Osnovni_podatki!A12</f>
        <v>Vodja tekmovanja:</v>
      </c>
      <c r="AP44" s="100"/>
      <c r="AQ44" s="57"/>
      <c r="AR44" s="105"/>
      <c r="AS44" s="67"/>
      <c r="AT44" s="37"/>
      <c r="AU44" s="37"/>
      <c r="AV44" s="37"/>
      <c r="AW44" s="37"/>
      <c r="AX44" s="37"/>
      <c r="AY44" s="37"/>
      <c r="AZ44" s="37"/>
      <c r="BA44" s="37"/>
      <c r="BB44" s="37"/>
      <c r="BC44" s="37"/>
    </row>
    <row r="45" spans="1:55" ht="12.75">
      <c r="A45" s="37">
        <f>Osnovni_podatki!B10</f>
        <v>0</v>
      </c>
      <c r="B45" s="37"/>
      <c r="C45" s="37"/>
      <c r="D45" s="37"/>
      <c r="E45" s="37"/>
      <c r="F45" s="37"/>
      <c r="G45" s="37"/>
      <c r="H45" s="95"/>
      <c r="I45" s="95"/>
      <c r="J45" s="95"/>
      <c r="K45" s="95"/>
      <c r="L45" s="37"/>
      <c r="M45" s="63"/>
      <c r="N45" s="67">
        <f>Osnovni_podatki!B11</f>
        <v>0</v>
      </c>
      <c r="O45" s="37"/>
      <c r="P45" s="37"/>
      <c r="Q45" s="37"/>
      <c r="R45" s="67"/>
      <c r="S45" s="67"/>
      <c r="T45" s="67"/>
      <c r="U45" s="67"/>
      <c r="V45" s="67"/>
      <c r="W45" s="37"/>
      <c r="X45" s="37"/>
      <c r="Y45" s="37"/>
      <c r="Z45" s="37"/>
      <c r="AA45" s="67"/>
      <c r="AB45" s="67"/>
      <c r="AC45" s="37"/>
      <c r="AD45" s="37"/>
      <c r="AE45" s="37"/>
      <c r="AF45" s="67"/>
      <c r="AG45" s="67"/>
      <c r="AH45" s="37"/>
      <c r="AI45" s="63"/>
      <c r="AJ45" s="63"/>
      <c r="AK45" s="63"/>
      <c r="AL45" s="37"/>
      <c r="AM45" s="37"/>
      <c r="AN45" s="37"/>
      <c r="AO45" s="108">
        <f>Osnovni_podatki!B12</f>
        <v>0</v>
      </c>
      <c r="AP45" s="100"/>
      <c r="AQ45" s="57"/>
      <c r="AR45" s="105"/>
      <c r="AS45" s="6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ht="12.75">
      <c r="A46" s="37"/>
      <c r="B46" s="37"/>
      <c r="C46" s="37"/>
      <c r="D46" s="37"/>
      <c r="E46" s="37"/>
      <c r="F46" s="37"/>
      <c r="G46" s="37"/>
      <c r="H46" s="95"/>
      <c r="I46" s="95"/>
      <c r="J46" s="95"/>
      <c r="K46" s="95"/>
      <c r="L46" s="37"/>
      <c r="M46" s="63"/>
      <c r="N46" s="67"/>
      <c r="O46" s="37"/>
      <c r="P46" s="37"/>
      <c r="Q46" s="37"/>
      <c r="R46" s="67"/>
      <c r="S46" s="67"/>
      <c r="T46" s="67"/>
      <c r="U46" s="67"/>
      <c r="V46" s="67"/>
      <c r="W46" s="37"/>
      <c r="X46" s="37"/>
      <c r="Y46" s="37"/>
      <c r="Z46" s="37"/>
      <c r="AA46" s="67"/>
      <c r="AB46" s="67"/>
      <c r="AC46" s="37"/>
      <c r="AD46" s="37"/>
      <c r="AE46" s="37"/>
      <c r="AF46" s="67"/>
      <c r="AG46" s="67"/>
      <c r="AH46" s="37"/>
      <c r="AI46" s="63"/>
      <c r="AJ46" s="63"/>
      <c r="AK46" s="63"/>
      <c r="AL46" s="37"/>
      <c r="AM46" s="37"/>
      <c r="AN46" s="37"/>
      <c r="AO46" s="37"/>
      <c r="AP46" s="100"/>
      <c r="AQ46" s="57"/>
      <c r="AR46" s="105"/>
      <c r="AS46" s="67"/>
      <c r="AT46" s="37"/>
      <c r="AU46" s="37"/>
      <c r="AV46" s="37"/>
      <c r="AW46" s="37"/>
      <c r="AX46" s="37"/>
      <c r="AY46" s="37"/>
      <c r="AZ46" s="37"/>
      <c r="BA46" s="37"/>
      <c r="BB46" s="37"/>
      <c r="BC46" s="37"/>
    </row>
    <row r="47" spans="1:55" ht="12.75">
      <c r="A47" s="37"/>
      <c r="B47" s="37"/>
      <c r="C47" s="37"/>
      <c r="D47" s="37"/>
      <c r="E47" s="37"/>
      <c r="F47" s="37"/>
      <c r="G47" s="37"/>
      <c r="L47" s="37"/>
      <c r="M47" s="63"/>
      <c r="N47" s="67"/>
      <c r="O47" s="37"/>
      <c r="P47" s="37"/>
      <c r="Q47" s="37"/>
      <c r="R47" s="67"/>
      <c r="S47" s="67"/>
      <c r="T47" s="67"/>
      <c r="U47" s="67"/>
      <c r="V47" s="67"/>
      <c r="W47" s="37"/>
      <c r="X47" s="37"/>
      <c r="Y47" s="37"/>
      <c r="Z47" s="37"/>
      <c r="AA47" s="67"/>
      <c r="AB47" s="67"/>
      <c r="AC47" s="37"/>
      <c r="AD47" s="37"/>
      <c r="AE47" s="37"/>
      <c r="AF47" s="67"/>
      <c r="AG47" s="67"/>
      <c r="AH47" s="37"/>
      <c r="AI47" s="63"/>
      <c r="AJ47" s="63"/>
      <c r="AK47" s="63"/>
      <c r="AL47" s="37"/>
      <c r="AM47" s="37"/>
      <c r="AN47" s="37"/>
      <c r="AO47" s="37"/>
      <c r="AP47" s="100"/>
      <c r="AQ47" s="57"/>
      <c r="AR47" s="105"/>
      <c r="AS47" s="67"/>
      <c r="AT47" s="37"/>
      <c r="AU47" s="37"/>
      <c r="AV47" s="37"/>
      <c r="AW47" s="37"/>
      <c r="AX47" s="37"/>
      <c r="AY47" s="37"/>
      <c r="AZ47" s="37"/>
      <c r="BA47" s="37"/>
      <c r="BB47" s="37"/>
      <c r="BC47" s="37"/>
    </row>
    <row r="48" spans="1:55" ht="12.75">
      <c r="A48" s="37"/>
      <c r="B48" s="37"/>
      <c r="C48" s="37"/>
      <c r="D48" s="37"/>
      <c r="E48" s="37"/>
      <c r="F48" s="37"/>
      <c r="G48" s="37"/>
      <c r="L48" s="37"/>
      <c r="M48" s="63"/>
      <c r="N48" s="67"/>
      <c r="O48" s="37"/>
      <c r="P48" s="37"/>
      <c r="Q48" s="37"/>
      <c r="R48" s="67"/>
      <c r="S48" s="67"/>
      <c r="T48" s="67"/>
      <c r="U48" s="67"/>
      <c r="V48" s="67"/>
      <c r="W48" s="37"/>
      <c r="X48" s="37"/>
      <c r="Y48" s="37"/>
      <c r="Z48" s="37"/>
      <c r="AA48" s="67"/>
      <c r="AB48" s="67"/>
      <c r="AC48" s="37"/>
      <c r="AD48" s="37"/>
      <c r="AE48" s="37"/>
      <c r="AF48" s="67"/>
      <c r="AG48" s="67"/>
      <c r="AH48" s="37"/>
      <c r="AI48" s="63"/>
      <c r="AJ48" s="63"/>
      <c r="AK48" s="63"/>
      <c r="AL48" s="37"/>
      <c r="AM48" s="37"/>
      <c r="AN48" s="37"/>
      <c r="AO48" s="37"/>
      <c r="AP48" s="100"/>
      <c r="AQ48" s="37"/>
      <c r="AR48" s="105"/>
      <c r="AS48" s="67"/>
      <c r="AT48" s="37"/>
      <c r="AU48" s="37"/>
      <c r="AV48" s="37"/>
      <c r="AW48" s="37"/>
      <c r="AX48" s="37"/>
      <c r="AY48" s="37"/>
      <c r="AZ48" s="37"/>
      <c r="BA48" s="37"/>
      <c r="BB48" s="37"/>
      <c r="BC48" s="37"/>
    </row>
    <row r="49" spans="1:55" ht="12.75">
      <c r="A49" s="37"/>
      <c r="B49" s="37"/>
      <c r="C49" s="37"/>
      <c r="D49" s="37"/>
      <c r="E49" s="37"/>
      <c r="F49" s="37"/>
      <c r="G49" s="37"/>
      <c r="L49" s="37"/>
      <c r="M49" s="63"/>
      <c r="N49" s="67"/>
      <c r="O49" s="37"/>
      <c r="P49" s="37"/>
      <c r="Q49" s="37"/>
      <c r="R49" s="67"/>
      <c r="S49" s="67"/>
      <c r="T49" s="67"/>
      <c r="U49" s="67"/>
      <c r="V49" s="67"/>
      <c r="W49" s="37"/>
      <c r="X49" s="37"/>
      <c r="Y49" s="37"/>
      <c r="Z49" s="37"/>
      <c r="AA49" s="67"/>
      <c r="AB49" s="67"/>
      <c r="AC49" s="37"/>
      <c r="AD49" s="37"/>
      <c r="AE49" s="37"/>
      <c r="AF49" s="67"/>
      <c r="AG49" s="67"/>
      <c r="AH49" s="37"/>
      <c r="AI49" s="63"/>
      <c r="AJ49" s="63"/>
      <c r="AK49" s="63"/>
      <c r="AL49" s="37"/>
      <c r="AM49" s="37"/>
      <c r="AN49" s="37"/>
      <c r="AO49" s="37"/>
      <c r="AP49" s="100"/>
      <c r="AQ49" s="37"/>
      <c r="AR49" s="105"/>
      <c r="AS49" s="67"/>
      <c r="AT49" s="37"/>
      <c r="AU49" s="37"/>
      <c r="AV49" s="37"/>
      <c r="AW49" s="37"/>
      <c r="AX49" s="37"/>
      <c r="AY49" s="37"/>
      <c r="AZ49" s="37"/>
      <c r="BA49" s="37"/>
      <c r="BB49" s="37"/>
      <c r="BC49" s="37"/>
    </row>
    <row r="50" spans="1:55" ht="12.75">
      <c r="A50" s="37"/>
      <c r="B50" s="37"/>
      <c r="C50" s="37"/>
      <c r="D50" s="37"/>
      <c r="E50" s="37"/>
      <c r="F50" s="37"/>
      <c r="G50" s="37"/>
      <c r="L50" s="37"/>
      <c r="M50" s="63"/>
      <c r="N50" s="67"/>
      <c r="O50" s="37"/>
      <c r="P50" s="37"/>
      <c r="Q50" s="37"/>
      <c r="R50" s="67"/>
      <c r="S50" s="67"/>
      <c r="T50" s="67"/>
      <c r="U50" s="67"/>
      <c r="V50" s="67"/>
      <c r="W50" s="58"/>
      <c r="X50" s="37"/>
      <c r="Y50" s="37"/>
      <c r="Z50" s="37"/>
      <c r="AA50" s="67"/>
      <c r="AB50" s="67"/>
      <c r="AC50" s="37"/>
      <c r="AD50" s="37"/>
      <c r="AE50" s="37"/>
      <c r="AF50" s="67"/>
      <c r="AG50" s="67"/>
      <c r="AH50" s="37"/>
      <c r="AI50" s="63"/>
      <c r="AJ50" s="63"/>
      <c r="AK50" s="63"/>
      <c r="AL50" s="26"/>
      <c r="AM50" s="59"/>
      <c r="AN50" s="48"/>
      <c r="AO50" s="37"/>
      <c r="AP50" s="100"/>
      <c r="AQ50" s="37"/>
      <c r="AR50" s="105"/>
      <c r="AS50" s="67"/>
      <c r="AT50" s="37"/>
      <c r="AU50" s="37"/>
      <c r="AV50" s="37"/>
      <c r="AW50" s="37"/>
      <c r="AX50" s="37"/>
      <c r="AY50" s="37"/>
      <c r="AZ50" s="37"/>
      <c r="BA50" s="37"/>
      <c r="BB50" s="37"/>
      <c r="BC50" s="37"/>
    </row>
    <row r="51" spans="1:55" ht="12.75">
      <c r="A51" s="37"/>
      <c r="B51" s="37"/>
      <c r="C51" s="37"/>
      <c r="D51" s="37"/>
      <c r="E51" s="37"/>
      <c r="F51" s="37"/>
      <c r="G51" s="37"/>
      <c r="L51" s="37"/>
      <c r="M51" s="63"/>
      <c r="N51" s="67"/>
      <c r="O51" s="37"/>
      <c r="P51" s="37"/>
      <c r="Q51" s="37"/>
      <c r="R51" s="67"/>
      <c r="S51" s="67"/>
      <c r="T51" s="67"/>
      <c r="U51" s="67"/>
      <c r="V51" s="67"/>
      <c r="W51" s="58"/>
      <c r="X51" s="37"/>
      <c r="Y51" s="37"/>
      <c r="Z51" s="37"/>
      <c r="AA51" s="67"/>
      <c r="AB51" s="67"/>
      <c r="AC51" s="37"/>
      <c r="AD51" s="37"/>
      <c r="AE51" s="37"/>
      <c r="AF51" s="67"/>
      <c r="AG51" s="67"/>
      <c r="AH51" s="37"/>
      <c r="AI51" s="63"/>
      <c r="AJ51" s="63"/>
      <c r="AK51" s="63"/>
      <c r="AL51" s="26"/>
      <c r="AM51" s="59"/>
      <c r="AN51" s="48"/>
      <c r="AO51" s="37"/>
      <c r="AP51" s="100"/>
      <c r="AQ51" s="37"/>
      <c r="AR51" s="105"/>
      <c r="AS51" s="67"/>
      <c r="AT51" s="37"/>
      <c r="AU51" s="37"/>
      <c r="AV51" s="37"/>
      <c r="AW51" s="37"/>
      <c r="AX51" s="37"/>
      <c r="AY51" s="37"/>
      <c r="AZ51" s="37"/>
      <c r="BA51" s="37"/>
      <c r="BB51" s="37"/>
      <c r="BC51" s="37"/>
    </row>
    <row r="52" spans="1:55" ht="12.75">
      <c r="A52" s="37"/>
      <c r="B52" s="37"/>
      <c r="C52" s="37"/>
      <c r="D52" s="37"/>
      <c r="E52" s="37"/>
      <c r="F52" s="37"/>
      <c r="G52" s="37"/>
      <c r="L52" s="37"/>
      <c r="M52" s="63"/>
      <c r="N52" s="67"/>
      <c r="O52" s="37"/>
      <c r="P52" s="37"/>
      <c r="Q52" s="37"/>
      <c r="R52" s="67"/>
      <c r="S52" s="67"/>
      <c r="T52" s="67"/>
      <c r="U52" s="67"/>
      <c r="V52" s="67"/>
      <c r="W52" s="58"/>
      <c r="X52" s="37"/>
      <c r="Y52" s="37"/>
      <c r="Z52" s="37"/>
      <c r="AA52" s="67"/>
      <c r="AB52" s="67"/>
      <c r="AC52" s="37"/>
      <c r="AD52" s="37"/>
      <c r="AE52" s="37"/>
      <c r="AF52" s="67"/>
      <c r="AG52" s="67"/>
      <c r="AH52" s="37"/>
      <c r="AI52" s="63"/>
      <c r="AJ52" s="63"/>
      <c r="AK52" s="63"/>
      <c r="AL52" s="26"/>
      <c r="AM52" s="59"/>
      <c r="AN52" s="48"/>
      <c r="AO52" s="37"/>
      <c r="AP52" s="100"/>
      <c r="AQ52" s="37"/>
      <c r="AR52" s="105"/>
      <c r="AS52" s="67"/>
      <c r="AT52" s="37"/>
      <c r="AU52" s="37"/>
      <c r="AV52" s="37"/>
      <c r="AW52" s="37"/>
      <c r="AX52" s="37"/>
      <c r="AY52" s="37"/>
      <c r="AZ52" s="37"/>
      <c r="BA52" s="37"/>
      <c r="BB52" s="37"/>
      <c r="BC52" s="37"/>
    </row>
    <row r="53" spans="1:55" ht="12.75">
      <c r="A53" s="37"/>
      <c r="B53" s="37"/>
      <c r="C53" s="37"/>
      <c r="D53" s="37"/>
      <c r="E53" s="37"/>
      <c r="F53" s="37"/>
      <c r="G53" s="37"/>
      <c r="L53" s="37"/>
      <c r="M53" s="63"/>
      <c r="N53" s="67"/>
      <c r="O53" s="37"/>
      <c r="P53" s="37"/>
      <c r="Q53" s="37"/>
      <c r="R53" s="67"/>
      <c r="S53" s="67"/>
      <c r="T53" s="67"/>
      <c r="U53" s="67"/>
      <c r="V53" s="67"/>
      <c r="W53" s="58"/>
      <c r="X53" s="37"/>
      <c r="Y53" s="37"/>
      <c r="Z53" s="37"/>
      <c r="AA53" s="67"/>
      <c r="AB53" s="67"/>
      <c r="AC53" s="37"/>
      <c r="AD53" s="37"/>
      <c r="AE53" s="37"/>
      <c r="AF53" s="67"/>
      <c r="AG53" s="67"/>
      <c r="AH53" s="37"/>
      <c r="AI53" s="63"/>
      <c r="AJ53" s="63"/>
      <c r="AK53" s="63"/>
      <c r="AL53" s="26"/>
      <c r="AM53" s="59"/>
      <c r="AN53" s="48"/>
      <c r="AO53" s="37"/>
      <c r="AP53" s="100"/>
      <c r="AQ53" s="37"/>
      <c r="AR53" s="105"/>
      <c r="AS53" s="6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ht="12.75">
      <c r="A54" s="37"/>
      <c r="B54" s="37"/>
      <c r="C54" s="37"/>
      <c r="D54" s="37"/>
      <c r="E54" s="37"/>
      <c r="F54" s="37"/>
      <c r="G54" s="37"/>
      <c r="L54" s="37"/>
      <c r="M54" s="63"/>
      <c r="N54" s="67"/>
      <c r="O54" s="37"/>
      <c r="P54" s="37"/>
      <c r="Q54" s="37"/>
      <c r="R54" s="67"/>
      <c r="S54" s="67"/>
      <c r="T54" s="67"/>
      <c r="U54" s="67"/>
      <c r="V54" s="67"/>
      <c r="W54" s="58"/>
      <c r="X54" s="37"/>
      <c r="Y54" s="37"/>
      <c r="Z54" s="37"/>
      <c r="AA54" s="67"/>
      <c r="AB54" s="67"/>
      <c r="AC54" s="37"/>
      <c r="AD54" s="37"/>
      <c r="AE54" s="37"/>
      <c r="AF54" s="67"/>
      <c r="AG54" s="67"/>
      <c r="AH54" s="37"/>
      <c r="AI54" s="63"/>
      <c r="AJ54" s="63"/>
      <c r="AK54" s="63"/>
      <c r="AL54" s="26"/>
      <c r="AM54" s="59"/>
      <c r="AN54" s="48"/>
      <c r="AO54" s="37"/>
      <c r="AP54" s="100"/>
      <c r="AQ54" s="37"/>
      <c r="AR54" s="105"/>
      <c r="AS54" s="67"/>
      <c r="AT54" s="37"/>
      <c r="AU54" s="37"/>
      <c r="AV54" s="37"/>
      <c r="AW54" s="37"/>
      <c r="AX54" s="37"/>
      <c r="AY54" s="37"/>
      <c r="AZ54" s="37"/>
      <c r="BA54" s="37"/>
      <c r="BB54" s="37"/>
      <c r="BC54" s="37"/>
    </row>
    <row r="55" spans="1:55" ht="12.75">
      <c r="A55" s="37"/>
      <c r="B55" s="37"/>
      <c r="C55" s="37"/>
      <c r="D55" s="37"/>
      <c r="E55" s="37"/>
      <c r="F55" s="37"/>
      <c r="G55" s="37"/>
      <c r="L55" s="37"/>
      <c r="M55" s="63"/>
      <c r="N55" s="67"/>
      <c r="O55" s="37"/>
      <c r="P55" s="37"/>
      <c r="Q55" s="37"/>
      <c r="R55" s="67"/>
      <c r="S55" s="67"/>
      <c r="T55" s="67"/>
      <c r="U55" s="67"/>
      <c r="V55" s="67"/>
      <c r="W55" s="58"/>
      <c r="X55" s="37"/>
      <c r="Y55" s="37"/>
      <c r="Z55" s="37"/>
      <c r="AA55" s="67"/>
      <c r="AB55" s="67"/>
      <c r="AC55" s="37"/>
      <c r="AD55" s="37"/>
      <c r="AE55" s="37"/>
      <c r="AF55" s="67"/>
      <c r="AG55" s="67"/>
      <c r="AH55" s="37"/>
      <c r="AI55" s="63"/>
      <c r="AJ55" s="63"/>
      <c r="AK55" s="63"/>
      <c r="AL55" s="26"/>
      <c r="AM55" s="59"/>
      <c r="AN55" s="48"/>
      <c r="AO55" s="37"/>
      <c r="AP55" s="100"/>
      <c r="AQ55" s="37"/>
      <c r="AR55" s="105"/>
      <c r="AS55" s="67"/>
      <c r="AT55" s="37"/>
      <c r="AU55" s="37"/>
      <c r="AV55" s="37"/>
      <c r="AW55" s="37"/>
      <c r="AX55" s="37"/>
      <c r="AY55" s="37"/>
      <c r="AZ55" s="37"/>
      <c r="BA55" s="37"/>
      <c r="BB55" s="37"/>
      <c r="BC55" s="37"/>
    </row>
    <row r="56" spans="1:55" ht="12.75">
      <c r="A56" s="37"/>
      <c r="B56" s="37"/>
      <c r="C56" s="37"/>
      <c r="D56" s="37"/>
      <c r="E56" s="37"/>
      <c r="F56" s="37"/>
      <c r="G56" s="37"/>
      <c r="L56" s="37"/>
      <c r="M56" s="63"/>
      <c r="N56" s="67"/>
      <c r="O56" s="37"/>
      <c r="P56" s="37"/>
      <c r="Q56" s="37"/>
      <c r="R56" s="67"/>
      <c r="S56" s="67"/>
      <c r="T56" s="67"/>
      <c r="U56" s="67"/>
      <c r="V56" s="67"/>
      <c r="W56" s="58"/>
      <c r="X56" s="37"/>
      <c r="Y56" s="37"/>
      <c r="Z56" s="37"/>
      <c r="AA56" s="67"/>
      <c r="AB56" s="67"/>
      <c r="AC56" s="37"/>
      <c r="AD56" s="37"/>
      <c r="AE56" s="37"/>
      <c r="AF56" s="67"/>
      <c r="AG56" s="67"/>
      <c r="AH56" s="37"/>
      <c r="AI56" s="63"/>
      <c r="AJ56" s="63"/>
      <c r="AK56" s="63"/>
      <c r="AL56" s="26"/>
      <c r="AM56" s="59"/>
      <c r="AN56" s="48"/>
      <c r="AO56" s="37"/>
      <c r="AP56" s="100"/>
      <c r="AQ56" s="37"/>
      <c r="AR56" s="105"/>
      <c r="AS56" s="6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55" ht="12.75">
      <c r="A57" s="37"/>
      <c r="B57" s="37"/>
      <c r="C57" s="37"/>
      <c r="D57" s="37"/>
      <c r="E57" s="37"/>
      <c r="F57" s="37"/>
      <c r="G57" s="37"/>
      <c r="L57" s="37"/>
      <c r="M57" s="63"/>
      <c r="N57" s="67"/>
      <c r="O57" s="37"/>
      <c r="P57" s="37"/>
      <c r="Q57" s="37"/>
      <c r="R57" s="67"/>
      <c r="S57" s="67"/>
      <c r="T57" s="67"/>
      <c r="U57" s="67"/>
      <c r="V57" s="67"/>
      <c r="W57" s="58"/>
      <c r="X57" s="37"/>
      <c r="Y57" s="37"/>
      <c r="Z57" s="37"/>
      <c r="AA57" s="67"/>
      <c r="AB57" s="67"/>
      <c r="AC57" s="37"/>
      <c r="AD57" s="37"/>
      <c r="AE57" s="37"/>
      <c r="AF57" s="67"/>
      <c r="AG57" s="67"/>
      <c r="AH57" s="37"/>
      <c r="AI57" s="63"/>
      <c r="AJ57" s="63"/>
      <c r="AK57" s="63"/>
      <c r="AL57" s="26"/>
      <c r="AM57" s="59"/>
      <c r="AN57" s="48"/>
      <c r="AO57" s="37"/>
      <c r="AP57" s="100"/>
      <c r="AQ57" s="37"/>
      <c r="AR57" s="105"/>
      <c r="AS57" s="6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55" ht="12.75">
      <c r="A58" s="37"/>
      <c r="B58" s="37"/>
      <c r="C58" s="37"/>
      <c r="D58" s="37"/>
      <c r="E58" s="37"/>
      <c r="F58" s="37"/>
      <c r="G58" s="37"/>
      <c r="L58" s="37"/>
      <c r="M58" s="63"/>
      <c r="N58" s="67"/>
      <c r="O58" s="37"/>
      <c r="P58" s="37"/>
      <c r="Q58" s="37"/>
      <c r="R58" s="67"/>
      <c r="S58" s="67"/>
      <c r="T58" s="67"/>
      <c r="U58" s="67"/>
      <c r="V58" s="67"/>
      <c r="W58" s="58"/>
      <c r="X58" s="37"/>
      <c r="Y58" s="37"/>
      <c r="Z58" s="37"/>
      <c r="AA58" s="67"/>
      <c r="AB58" s="67"/>
      <c r="AC58" s="37"/>
      <c r="AD58" s="37"/>
      <c r="AE58" s="37"/>
      <c r="AF58" s="67"/>
      <c r="AG58" s="67"/>
      <c r="AH58" s="37"/>
      <c r="AI58" s="63"/>
      <c r="AJ58" s="63"/>
      <c r="AK58" s="63"/>
      <c r="AL58" s="26"/>
      <c r="AM58" s="59"/>
      <c r="AN58" s="48"/>
      <c r="AO58" s="37"/>
      <c r="AP58" s="100"/>
      <c r="AQ58" s="37"/>
      <c r="AR58" s="105"/>
      <c r="AS58" s="6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55" ht="12.75">
      <c r="A59" s="37"/>
      <c r="B59" s="37"/>
      <c r="C59" s="37"/>
      <c r="D59" s="37"/>
      <c r="E59" s="37"/>
      <c r="F59" s="37"/>
      <c r="G59" s="37"/>
      <c r="L59" s="37"/>
      <c r="M59" s="63"/>
      <c r="N59" s="67"/>
      <c r="O59" s="37"/>
      <c r="P59" s="37"/>
      <c r="Q59" s="37"/>
      <c r="R59" s="67"/>
      <c r="S59" s="67"/>
      <c r="T59" s="67"/>
      <c r="U59" s="67"/>
      <c r="V59" s="67"/>
      <c r="W59" s="58"/>
      <c r="X59" s="37"/>
      <c r="Y59" s="37"/>
      <c r="Z59" s="37"/>
      <c r="AA59" s="67"/>
      <c r="AB59" s="67"/>
      <c r="AC59" s="37"/>
      <c r="AD59" s="37"/>
      <c r="AE59" s="37"/>
      <c r="AF59" s="67"/>
      <c r="AG59" s="67"/>
      <c r="AH59" s="37"/>
      <c r="AI59" s="63"/>
      <c r="AJ59" s="63"/>
      <c r="AK59" s="63"/>
      <c r="AL59" s="26"/>
      <c r="AM59" s="59"/>
      <c r="AN59" s="48"/>
      <c r="AO59" s="37"/>
      <c r="AP59" s="100"/>
      <c r="AQ59" s="37"/>
      <c r="AR59" s="105"/>
      <c r="AS59" s="6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55" ht="12.75">
      <c r="A60" s="37"/>
      <c r="B60" s="37"/>
      <c r="C60" s="37"/>
      <c r="D60" s="37"/>
      <c r="E60" s="37"/>
      <c r="F60" s="37"/>
      <c r="G60" s="37"/>
      <c r="L60" s="37"/>
      <c r="M60" s="63"/>
      <c r="N60" s="67"/>
      <c r="O60" s="37"/>
      <c r="P60" s="37"/>
      <c r="Q60" s="37"/>
      <c r="R60" s="67"/>
      <c r="S60" s="67"/>
      <c r="T60" s="67"/>
      <c r="U60" s="67"/>
      <c r="V60" s="67"/>
      <c r="W60" s="58"/>
      <c r="X60" s="37"/>
      <c r="Y60" s="37"/>
      <c r="Z60" s="37"/>
      <c r="AA60" s="67"/>
      <c r="AB60" s="67"/>
      <c r="AC60" s="37"/>
      <c r="AD60" s="37"/>
      <c r="AE60" s="37"/>
      <c r="AF60" s="67"/>
      <c r="AG60" s="67"/>
      <c r="AH60" s="37"/>
      <c r="AI60" s="63"/>
      <c r="AJ60" s="63"/>
      <c r="AK60" s="63"/>
      <c r="AL60" s="26"/>
      <c r="AM60" s="59"/>
      <c r="AN60" s="48"/>
      <c r="AO60" s="37"/>
      <c r="AP60" s="100"/>
      <c r="AQ60" s="37"/>
      <c r="AR60" s="105"/>
      <c r="AS60" s="6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55" ht="12.75">
      <c r="A61" s="37"/>
      <c r="B61" s="37"/>
      <c r="C61" s="37"/>
      <c r="D61" s="37"/>
      <c r="E61" s="37"/>
      <c r="F61" s="37"/>
      <c r="G61" s="37"/>
      <c r="L61" s="37"/>
      <c r="M61" s="63"/>
      <c r="N61" s="67"/>
      <c r="O61" s="37"/>
      <c r="P61" s="37"/>
      <c r="Q61" s="37"/>
      <c r="R61" s="67"/>
      <c r="S61" s="67"/>
      <c r="T61" s="67"/>
      <c r="U61" s="67"/>
      <c r="V61" s="67"/>
      <c r="W61" s="58"/>
      <c r="X61" s="37"/>
      <c r="Y61" s="37"/>
      <c r="Z61" s="37"/>
      <c r="AA61" s="67"/>
      <c r="AB61" s="67"/>
      <c r="AC61" s="37"/>
      <c r="AD61" s="37"/>
      <c r="AE61" s="37"/>
      <c r="AF61" s="67"/>
      <c r="AG61" s="67"/>
      <c r="AH61" s="37"/>
      <c r="AI61" s="63"/>
      <c r="AJ61" s="63"/>
      <c r="AK61" s="63"/>
      <c r="AL61" s="26"/>
      <c r="AM61" s="59"/>
      <c r="AN61" s="48"/>
      <c r="AO61" s="37"/>
      <c r="AP61" s="100"/>
      <c r="AQ61" s="37"/>
      <c r="AR61" s="105"/>
      <c r="AS61" s="6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55" ht="12.75">
      <c r="A62" s="37"/>
      <c r="B62" s="37"/>
      <c r="C62" s="37"/>
      <c r="D62" s="37"/>
      <c r="E62" s="37"/>
      <c r="F62" s="37"/>
      <c r="G62" s="37"/>
      <c r="L62" s="37"/>
      <c r="M62" s="63"/>
      <c r="N62" s="67"/>
      <c r="O62" s="37"/>
      <c r="P62" s="37"/>
      <c r="Q62" s="37"/>
      <c r="R62" s="67"/>
      <c r="S62" s="67"/>
      <c r="T62" s="67"/>
      <c r="U62" s="67"/>
      <c r="V62" s="67"/>
      <c r="W62" s="58"/>
      <c r="X62" s="37"/>
      <c r="Y62" s="37"/>
      <c r="Z62" s="37"/>
      <c r="AA62" s="67"/>
      <c r="AB62" s="67"/>
      <c r="AC62" s="37"/>
      <c r="AD62" s="37"/>
      <c r="AE62" s="37"/>
      <c r="AF62" s="67"/>
      <c r="AG62" s="67"/>
      <c r="AH62" s="37"/>
      <c r="AI62" s="63"/>
      <c r="AJ62" s="63"/>
      <c r="AK62" s="63"/>
      <c r="AL62" s="26"/>
      <c r="AM62" s="59"/>
      <c r="AN62" s="48"/>
      <c r="AO62" s="37"/>
      <c r="AP62" s="100"/>
      <c r="AQ62" s="37"/>
      <c r="AR62" s="105"/>
      <c r="AS62" s="6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55" ht="12.75">
      <c r="A63" s="37"/>
      <c r="B63" s="37"/>
      <c r="C63" s="37"/>
      <c r="D63" s="37"/>
      <c r="E63" s="37"/>
      <c r="F63" s="37"/>
      <c r="G63" s="37"/>
      <c r="L63" s="37"/>
      <c r="M63" s="63"/>
      <c r="N63" s="67"/>
      <c r="O63" s="37"/>
      <c r="P63" s="37"/>
      <c r="Q63" s="37"/>
      <c r="R63" s="67"/>
      <c r="S63" s="67"/>
      <c r="T63" s="67"/>
      <c r="U63" s="67"/>
      <c r="V63" s="67"/>
      <c r="W63" s="58"/>
      <c r="X63" s="37"/>
      <c r="Y63" s="37"/>
      <c r="Z63" s="37"/>
      <c r="AA63" s="67"/>
      <c r="AB63" s="67"/>
      <c r="AC63" s="37"/>
      <c r="AD63" s="37"/>
      <c r="AE63" s="37"/>
      <c r="AF63" s="67"/>
      <c r="AG63" s="67"/>
      <c r="AH63" s="37"/>
      <c r="AI63" s="63"/>
      <c r="AJ63" s="63"/>
      <c r="AK63" s="63"/>
      <c r="AL63" s="26"/>
      <c r="AM63" s="59"/>
      <c r="AN63" s="48"/>
      <c r="AO63" s="37"/>
      <c r="AP63" s="100"/>
      <c r="AQ63" s="37"/>
      <c r="AR63" s="105"/>
      <c r="AS63" s="6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ht="12.75">
      <c r="A64" s="37"/>
      <c r="B64" s="37"/>
      <c r="C64" s="37"/>
      <c r="D64" s="37"/>
      <c r="E64" s="37"/>
      <c r="F64" s="37"/>
      <c r="G64" s="37"/>
      <c r="L64" s="37"/>
      <c r="M64" s="63"/>
      <c r="N64" s="67"/>
      <c r="O64" s="37"/>
      <c r="P64" s="37"/>
      <c r="Q64" s="37"/>
      <c r="R64" s="67"/>
      <c r="S64" s="67"/>
      <c r="T64" s="67"/>
      <c r="U64" s="67"/>
      <c r="V64" s="67"/>
      <c r="W64" s="58"/>
      <c r="X64" s="37"/>
      <c r="Y64" s="37"/>
      <c r="Z64" s="37"/>
      <c r="AA64" s="67"/>
      <c r="AB64" s="67"/>
      <c r="AC64" s="37"/>
      <c r="AD64" s="37"/>
      <c r="AE64" s="37"/>
      <c r="AF64" s="67"/>
      <c r="AG64" s="67"/>
      <c r="AH64" s="37"/>
      <c r="AI64" s="63"/>
      <c r="AJ64" s="63"/>
      <c r="AK64" s="63"/>
      <c r="AL64" s="26"/>
      <c r="AM64" s="59"/>
      <c r="AN64" s="48"/>
      <c r="AO64" s="37"/>
      <c r="AP64" s="100"/>
      <c r="AQ64" s="37"/>
      <c r="AR64" s="105"/>
      <c r="AS64" s="6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42:55" ht="12.75">
      <c r="AP65" s="100"/>
      <c r="AQ65" s="37"/>
      <c r="AR65" s="105"/>
      <c r="AS65" s="6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42:55" ht="12.75">
      <c r="AP66" s="100"/>
      <c r="AQ66" s="37"/>
      <c r="AR66" s="105"/>
      <c r="AS66" s="6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42:55" ht="12.75">
      <c r="AP67" s="100"/>
      <c r="AQ67" s="37"/>
      <c r="AR67" s="105"/>
      <c r="AS67" s="6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8" spans="42:55" ht="12.75">
      <c r="AP68" s="100"/>
      <c r="AQ68" s="37"/>
      <c r="AR68" s="105"/>
      <c r="AS68" s="6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</sheetData>
  <sheetProtection selectLockedCells="1"/>
  <mergeCells count="32">
    <mergeCell ref="M6:M8"/>
    <mergeCell ref="F6:F8"/>
    <mergeCell ref="G6:G8"/>
    <mergeCell ref="L6:L8"/>
    <mergeCell ref="K6:K8"/>
    <mergeCell ref="H6:J6"/>
    <mergeCell ref="H7:H8"/>
    <mergeCell ref="I7:I8"/>
    <mergeCell ref="A6:A8"/>
    <mergeCell ref="B6:B8"/>
    <mergeCell ref="C6:C8"/>
    <mergeCell ref="D6:D8"/>
    <mergeCell ref="E6:E8"/>
    <mergeCell ref="O7:P7"/>
    <mergeCell ref="J7:J8"/>
    <mergeCell ref="O6:R6"/>
    <mergeCell ref="R7:R8"/>
    <mergeCell ref="AO6:AO8"/>
    <mergeCell ref="AK6:AK8"/>
    <mergeCell ref="AL6:AL8"/>
    <mergeCell ref="AM6:AM8"/>
    <mergeCell ref="AN6:AN8"/>
    <mergeCell ref="N6:N8"/>
    <mergeCell ref="W7:X7"/>
    <mergeCell ref="AJ6:AJ8"/>
    <mergeCell ref="AI6:AI8"/>
    <mergeCell ref="U7:V7"/>
    <mergeCell ref="AA7:AB7"/>
    <mergeCell ref="AF7:AG7"/>
    <mergeCell ref="S6:X6"/>
    <mergeCell ref="Y6:AC6"/>
    <mergeCell ref="AD6:AH6"/>
  </mergeCells>
  <conditionalFormatting sqref="AP9:AP42">
    <cfRule type="cellIs" priority="1" dxfId="0" operator="greaterThan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68"/>
  <sheetViews>
    <sheetView zoomScale="85" zoomScaleNormal="85" zoomScalePageLayoutView="0" workbookViewId="0" topLeftCell="A1">
      <selection activeCell="A13" sqref="A13"/>
    </sheetView>
  </sheetViews>
  <sheetFormatPr defaultColWidth="9.00390625" defaultRowHeight="12.75"/>
  <cols>
    <col min="1" max="1" width="3.875" style="0" customWidth="1"/>
    <col min="2" max="2" width="9.125" style="0" customWidth="1"/>
    <col min="3" max="3" width="5.375" style="0" customWidth="1"/>
    <col min="4" max="4" width="21.375" style="0" customWidth="1"/>
    <col min="5" max="7" width="20.75390625" style="0" customWidth="1"/>
    <col min="8" max="11" width="5.375" style="96" customWidth="1"/>
    <col min="12" max="12" width="7.125" style="0" customWidth="1"/>
    <col min="13" max="13" width="12.125" style="64" customWidth="1"/>
    <col min="14" max="14" width="3.625" style="68" customWidth="1"/>
    <col min="15" max="15" width="7.25390625" style="0" customWidth="1"/>
    <col min="16" max="16" width="5.00390625" style="0" customWidth="1"/>
    <col min="17" max="17" width="10.375" style="0" customWidth="1"/>
    <col min="18" max="18" width="6.375" style="68" customWidth="1"/>
    <col min="19" max="19" width="11.00390625" style="68" customWidth="1"/>
    <col min="20" max="20" width="11.25390625" style="68" customWidth="1"/>
    <col min="21" max="21" width="4.00390625" style="2" customWidth="1"/>
    <col min="22" max="22" width="4.375" style="0" customWidth="1"/>
    <col min="23" max="23" width="8.625" style="68" customWidth="1"/>
    <col min="24" max="24" width="6.875" style="68" customWidth="1"/>
    <col min="25" max="25" width="10.875" style="0" customWidth="1"/>
    <col min="26" max="26" width="11.00390625" style="68" customWidth="1"/>
    <col min="27" max="27" width="3.125" style="68" customWidth="1"/>
    <col min="28" max="28" width="3.375" style="0" customWidth="1"/>
    <col min="29" max="29" width="9.25390625" style="64" customWidth="1"/>
    <col min="30" max="30" width="10.625" style="64" customWidth="1"/>
    <col min="31" max="31" width="10.75390625" style="64" customWidth="1"/>
    <col min="32" max="32" width="3.875" style="13" customWidth="1"/>
    <col min="33" max="33" width="3.25390625" style="5" customWidth="1"/>
    <col min="34" max="34" width="8.625" style="1" customWidth="1"/>
    <col min="35" max="35" width="11.00390625" style="0" customWidth="1"/>
    <col min="36" max="36" width="9.125" style="98" customWidth="1"/>
    <col min="37" max="37" width="11.875" style="0" customWidth="1"/>
    <col min="38" max="38" width="9.125" style="106" customWidth="1"/>
    <col min="39" max="39" width="9.125" style="68" customWidth="1"/>
  </cols>
  <sheetData>
    <row r="1" spans="1:39" s="43" customFormat="1" ht="18">
      <c r="A1" s="44" t="str">
        <f>Osnovni_podatki!B7</f>
        <v>GZ Tržič, GZ Naklo</v>
      </c>
      <c r="B1" s="44"/>
      <c r="C1" s="44"/>
      <c r="D1" s="44"/>
      <c r="E1" s="44"/>
      <c r="F1" s="44"/>
      <c r="G1" s="44"/>
      <c r="H1" s="91"/>
      <c r="I1" s="91"/>
      <c r="J1" s="91"/>
      <c r="K1" s="91"/>
      <c r="L1" s="45" t="str">
        <f>Osnovni_podatki!B5</f>
        <v>20. tekmovanje pionirjev in mladincev v gasilski orientaciji</v>
      </c>
      <c r="M1" s="61"/>
      <c r="N1" s="65"/>
      <c r="P1" s="45"/>
      <c r="Q1" s="45"/>
      <c r="R1" s="65"/>
      <c r="S1" s="65"/>
      <c r="T1" s="65"/>
      <c r="U1" s="45"/>
      <c r="V1" s="45"/>
      <c r="W1" s="65"/>
      <c r="X1" s="65"/>
      <c r="Y1" s="45"/>
      <c r="Z1" s="65"/>
      <c r="AA1" s="65"/>
      <c r="AB1" s="45"/>
      <c r="AC1" s="61"/>
      <c r="AD1" s="61"/>
      <c r="AE1" s="61"/>
      <c r="AF1" s="46"/>
      <c r="AG1" s="46"/>
      <c r="AH1" s="46"/>
      <c r="AI1" s="47" t="str">
        <f>Osnovni_podatki!B8&amp;", "&amp;TEXT(Osnovni_podatki!B9,"dd. mmmm yyyy")</f>
        <v>Podbrezje, 16. september 2017</v>
      </c>
      <c r="AJ1" s="46"/>
      <c r="AK1" s="46"/>
      <c r="AL1" s="103"/>
      <c r="AM1" s="107"/>
    </row>
    <row r="2" spans="1:41" s="1" customFormat="1" ht="18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62"/>
      <c r="N2" s="66"/>
      <c r="O2" s="50"/>
      <c r="P2" s="51"/>
      <c r="Q2" s="51"/>
      <c r="R2" s="66"/>
      <c r="S2" s="66"/>
      <c r="T2" s="66"/>
      <c r="U2" s="53"/>
      <c r="V2" s="54"/>
      <c r="W2" s="66"/>
      <c r="X2" s="66"/>
      <c r="Y2" s="50"/>
      <c r="Z2" s="66"/>
      <c r="AA2" s="66"/>
      <c r="AB2" s="50"/>
      <c r="AC2" s="62"/>
      <c r="AD2" s="62"/>
      <c r="AE2" s="62"/>
      <c r="AF2" s="52"/>
      <c r="AG2" s="48"/>
      <c r="AH2" s="55"/>
      <c r="AI2" s="55"/>
      <c r="AJ2" s="46"/>
      <c r="AK2" s="48"/>
      <c r="AL2" s="104"/>
      <c r="AM2" s="66"/>
      <c r="AN2" s="4"/>
      <c r="AO2" s="4"/>
    </row>
    <row r="3" spans="1:41" ht="18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63"/>
      <c r="N3" s="67"/>
      <c r="O3" s="56"/>
      <c r="P3" s="56"/>
      <c r="Q3" s="56"/>
      <c r="R3" s="67"/>
      <c r="S3" s="67"/>
      <c r="T3" s="67"/>
      <c r="U3" s="56"/>
      <c r="V3" s="37"/>
      <c r="W3" s="67"/>
      <c r="X3" s="67"/>
      <c r="Y3" s="37"/>
      <c r="Z3" s="67"/>
      <c r="AA3" s="67"/>
      <c r="AB3" s="37"/>
      <c r="AC3" s="63"/>
      <c r="AD3" s="63"/>
      <c r="AE3" s="63"/>
      <c r="AF3" s="27"/>
      <c r="AG3" s="48"/>
      <c r="AH3" s="48"/>
      <c r="AI3" s="37"/>
      <c r="AJ3" s="46"/>
      <c r="AK3" s="37"/>
      <c r="AL3" s="105"/>
      <c r="AM3" s="67"/>
      <c r="AN3" s="3"/>
      <c r="AO3" s="3"/>
    </row>
    <row r="4" spans="1:41" ht="18" customHeight="1">
      <c r="A4" s="37"/>
      <c r="B4" s="37"/>
      <c r="C4" s="37"/>
      <c r="D4" s="60" t="s">
        <v>62</v>
      </c>
      <c r="E4" s="37"/>
      <c r="F4" s="37"/>
      <c r="G4" s="37"/>
      <c r="H4" s="56"/>
      <c r="I4" s="56"/>
      <c r="J4" s="56"/>
      <c r="K4" s="56"/>
      <c r="L4" s="56"/>
      <c r="M4" s="63"/>
      <c r="N4" s="67"/>
      <c r="O4" s="37"/>
      <c r="P4" s="37"/>
      <c r="Q4" s="37"/>
      <c r="R4" s="67"/>
      <c r="S4" s="67"/>
      <c r="T4" s="67"/>
      <c r="U4" s="37"/>
      <c r="V4" s="37"/>
      <c r="W4" s="67"/>
      <c r="X4" s="67"/>
      <c r="Y4" s="37"/>
      <c r="Z4" s="67"/>
      <c r="AA4" s="67"/>
      <c r="AB4" s="37"/>
      <c r="AC4" s="63"/>
      <c r="AD4" s="63"/>
      <c r="AE4" s="62"/>
      <c r="AF4" s="48"/>
      <c r="AG4" s="48"/>
      <c r="AH4" s="48"/>
      <c r="AI4" s="48"/>
      <c r="AJ4" s="46"/>
      <c r="AK4" s="37"/>
      <c r="AL4" s="105"/>
      <c r="AM4" s="67"/>
      <c r="AN4" s="3"/>
      <c r="AO4" s="3"/>
    </row>
    <row r="5" spans="1:41" ht="18" customHeight="1">
      <c r="A5" s="3"/>
      <c r="B5" s="3"/>
      <c r="C5" s="3"/>
      <c r="D5" s="3"/>
      <c r="E5" s="3"/>
      <c r="F5" s="3"/>
      <c r="G5" s="3"/>
      <c r="H5" s="56"/>
      <c r="I5" s="56"/>
      <c r="J5" s="56"/>
      <c r="K5" s="56"/>
      <c r="L5" s="56"/>
      <c r="M5" s="63"/>
      <c r="N5" s="67"/>
      <c r="O5" s="3"/>
      <c r="P5" s="3"/>
      <c r="Q5" s="3"/>
      <c r="R5" s="67"/>
      <c r="S5" s="67"/>
      <c r="T5" s="67"/>
      <c r="U5" s="3"/>
      <c r="V5" s="3"/>
      <c r="W5" s="67"/>
      <c r="X5" s="67"/>
      <c r="Y5" s="3"/>
      <c r="Z5" s="67"/>
      <c r="AA5" s="67"/>
      <c r="AB5" s="3"/>
      <c r="AD5" s="63"/>
      <c r="AE5" s="62"/>
      <c r="AF5" s="4"/>
      <c r="AG5" s="4"/>
      <c r="AH5" s="4"/>
      <c r="AI5" s="4"/>
      <c r="AJ5" s="46"/>
      <c r="AK5" s="3"/>
      <c r="AL5" s="105"/>
      <c r="AM5" s="67"/>
      <c r="AN5" s="3"/>
      <c r="AO5" s="3"/>
    </row>
    <row r="6" spans="1:41" ht="18" customHeight="1">
      <c r="A6" s="129" t="s">
        <v>15</v>
      </c>
      <c r="B6" s="129" t="s">
        <v>14</v>
      </c>
      <c r="C6" s="129" t="s">
        <v>35</v>
      </c>
      <c r="D6" s="129" t="s">
        <v>4</v>
      </c>
      <c r="E6" s="129" t="s">
        <v>19</v>
      </c>
      <c r="F6" s="129" t="s">
        <v>29</v>
      </c>
      <c r="G6" s="129" t="s">
        <v>30</v>
      </c>
      <c r="H6" s="143" t="s">
        <v>49</v>
      </c>
      <c r="I6" s="144"/>
      <c r="J6" s="145"/>
      <c r="K6" s="129" t="s">
        <v>50</v>
      </c>
      <c r="L6" s="140" t="s">
        <v>31</v>
      </c>
      <c r="M6" s="119" t="s">
        <v>16</v>
      </c>
      <c r="N6" s="111" t="s">
        <v>43</v>
      </c>
      <c r="O6" s="135" t="s">
        <v>6</v>
      </c>
      <c r="P6" s="136"/>
      <c r="Q6" s="136"/>
      <c r="R6" s="137"/>
      <c r="S6" s="156" t="s">
        <v>5</v>
      </c>
      <c r="T6" s="149"/>
      <c r="U6" s="149"/>
      <c r="V6" s="149"/>
      <c r="W6" s="149"/>
      <c r="X6" s="157"/>
      <c r="Y6" s="130" t="s">
        <v>55</v>
      </c>
      <c r="Z6" s="131"/>
      <c r="AA6" s="131"/>
      <c r="AB6" s="131"/>
      <c r="AC6" s="132"/>
      <c r="AD6" s="126" t="s">
        <v>2</v>
      </c>
      <c r="AE6" s="127"/>
      <c r="AF6" s="127"/>
      <c r="AG6" s="127"/>
      <c r="AH6" s="128"/>
      <c r="AI6" s="119" t="s">
        <v>33</v>
      </c>
      <c r="AJ6" s="116" t="s">
        <v>63</v>
      </c>
      <c r="AK6" s="124" t="s">
        <v>39</v>
      </c>
      <c r="AL6" s="125" t="s">
        <v>18</v>
      </c>
      <c r="AM6" s="125" t="s">
        <v>17</v>
      </c>
      <c r="AN6" s="125" t="s">
        <v>20</v>
      </c>
      <c r="AO6" s="123" t="s">
        <v>3</v>
      </c>
    </row>
    <row r="7" spans="1:41" ht="49.5" customHeight="1">
      <c r="A7" s="129"/>
      <c r="B7" s="129"/>
      <c r="C7" s="129"/>
      <c r="D7" s="129"/>
      <c r="E7" s="129"/>
      <c r="F7" s="129"/>
      <c r="G7" s="129"/>
      <c r="H7" s="133" t="s">
        <v>51</v>
      </c>
      <c r="I7" s="133" t="s">
        <v>52</v>
      </c>
      <c r="J7" s="133" t="s">
        <v>53</v>
      </c>
      <c r="K7" s="129"/>
      <c r="L7" s="141"/>
      <c r="M7" s="120"/>
      <c r="N7" s="112"/>
      <c r="O7" s="122" t="s">
        <v>61</v>
      </c>
      <c r="P7" s="114"/>
      <c r="Q7" s="75" t="s">
        <v>60</v>
      </c>
      <c r="R7" s="138" t="s">
        <v>56</v>
      </c>
      <c r="S7" s="150" t="s">
        <v>69</v>
      </c>
      <c r="T7" s="150" t="s">
        <v>70</v>
      </c>
      <c r="U7" s="114" t="s">
        <v>40</v>
      </c>
      <c r="V7" s="114"/>
      <c r="W7" s="114" t="s">
        <v>9</v>
      </c>
      <c r="X7" s="115"/>
      <c r="Y7" s="150" t="s">
        <v>69</v>
      </c>
      <c r="Z7" s="150" t="s">
        <v>70</v>
      </c>
      <c r="AA7" s="114" t="s">
        <v>40</v>
      </c>
      <c r="AB7" s="114"/>
      <c r="AC7" s="97" t="s">
        <v>54</v>
      </c>
      <c r="AD7" s="154" t="s">
        <v>69</v>
      </c>
      <c r="AE7" s="150" t="s">
        <v>70</v>
      </c>
      <c r="AF7" s="114" t="s">
        <v>40</v>
      </c>
      <c r="AG7" s="114"/>
      <c r="AH7" s="73" t="s">
        <v>32</v>
      </c>
      <c r="AI7" s="120"/>
      <c r="AJ7" s="117"/>
      <c r="AK7" s="124"/>
      <c r="AL7" s="125"/>
      <c r="AM7" s="125"/>
      <c r="AN7" s="125"/>
      <c r="AO7" s="123"/>
    </row>
    <row r="8" spans="1:49" ht="15" customHeight="1">
      <c r="A8" s="129"/>
      <c r="B8" s="129"/>
      <c r="C8" s="129"/>
      <c r="D8" s="129"/>
      <c r="E8" s="129"/>
      <c r="F8" s="129"/>
      <c r="G8" s="129"/>
      <c r="H8" s="134"/>
      <c r="I8" s="134"/>
      <c r="J8" s="134"/>
      <c r="K8" s="129"/>
      <c r="L8" s="142"/>
      <c r="M8" s="121"/>
      <c r="N8" s="113"/>
      <c r="O8" s="33" t="s">
        <v>8</v>
      </c>
      <c r="P8" s="69" t="s">
        <v>7</v>
      </c>
      <c r="Q8" s="69"/>
      <c r="R8" s="139"/>
      <c r="S8" s="151"/>
      <c r="T8" s="151"/>
      <c r="U8" s="70" t="s">
        <v>41</v>
      </c>
      <c r="V8" s="70" t="s">
        <v>42</v>
      </c>
      <c r="W8" s="69" t="s">
        <v>8</v>
      </c>
      <c r="X8" s="34" t="s">
        <v>7</v>
      </c>
      <c r="Y8" s="151"/>
      <c r="Z8" s="151"/>
      <c r="AA8" s="70" t="s">
        <v>41</v>
      </c>
      <c r="AB8" s="70" t="s">
        <v>42</v>
      </c>
      <c r="AC8" s="34" t="s">
        <v>7</v>
      </c>
      <c r="AD8" s="151"/>
      <c r="AE8" s="151"/>
      <c r="AF8" s="70" t="s">
        <v>41</v>
      </c>
      <c r="AG8" s="70" t="s">
        <v>42</v>
      </c>
      <c r="AH8" s="34" t="s">
        <v>7</v>
      </c>
      <c r="AI8" s="121"/>
      <c r="AJ8" s="118"/>
      <c r="AK8" s="124"/>
      <c r="AL8" s="125"/>
      <c r="AM8" s="125"/>
      <c r="AN8" s="125"/>
      <c r="AO8" s="123"/>
      <c r="AP8" s="37"/>
      <c r="AQ8" s="37"/>
      <c r="AR8" s="37"/>
      <c r="AS8" s="37"/>
      <c r="AT8" s="37"/>
      <c r="AU8" s="37"/>
      <c r="AV8" s="37"/>
      <c r="AW8" s="37"/>
    </row>
    <row r="9" spans="1:49" ht="12.75">
      <c r="A9" s="28">
        <v>1</v>
      </c>
      <c r="B9" s="31"/>
      <c r="C9" s="17">
        <v>41</v>
      </c>
      <c r="D9" s="18" t="s">
        <v>83</v>
      </c>
      <c r="E9" s="21" t="s">
        <v>76</v>
      </c>
      <c r="F9" s="21"/>
      <c r="G9" s="21" t="s">
        <v>100</v>
      </c>
      <c r="H9" s="92">
        <v>2007</v>
      </c>
      <c r="I9" s="92">
        <v>2007</v>
      </c>
      <c r="J9" s="92">
        <v>2007</v>
      </c>
      <c r="K9" s="93">
        <f>VLOOKUP(H9,Letnice!$A$2:$B$7,2,FALSE)+VLOOKUP(I9,Letnice!$A$2:$B$7,2,FALSE)+VLOOKUP(J9,Letnice!$A$2:$B$7,2,FALSE)</f>
        <v>30</v>
      </c>
      <c r="L9" s="94">
        <f>VLOOKUP(K9,Letnice!$A$16:$B$28,2,FALSE)</f>
        <v>1001</v>
      </c>
      <c r="M9" s="25">
        <v>0.3888888888888889</v>
      </c>
      <c r="N9" s="74">
        <v>0</v>
      </c>
      <c r="O9" s="24">
        <v>17.91</v>
      </c>
      <c r="P9" s="11">
        <v>0</v>
      </c>
      <c r="Q9" s="25">
        <v>0.42291666666666666</v>
      </c>
      <c r="R9" s="74">
        <f>IF(HOUR(Q9-AI9)*60+MINUTE(Q9-AI9)&lt;=10,0,(HOUR(Q9-AI9)*60+MINUTE(Q9-AI9))-10)</f>
        <v>0</v>
      </c>
      <c r="S9" s="152">
        <v>0.015740740740740743</v>
      </c>
      <c r="T9" s="155">
        <v>0.019212962962962963</v>
      </c>
      <c r="U9" s="71">
        <f>MINUTE(T9-S9)</f>
        <v>5</v>
      </c>
      <c r="V9" s="72">
        <f>SECOND(T9-S9)</f>
        <v>0</v>
      </c>
      <c r="W9" s="24">
        <v>14.92</v>
      </c>
      <c r="X9" s="11">
        <v>0</v>
      </c>
      <c r="Y9" s="152">
        <v>0.023368055555555555</v>
      </c>
      <c r="Z9" s="155">
        <v>0.03649305555555555</v>
      </c>
      <c r="AA9" s="71">
        <f>MINUTE(Z9-Y9)</f>
        <v>18</v>
      </c>
      <c r="AB9" s="72">
        <f>SECOND(Z9-Y9)</f>
        <v>54</v>
      </c>
      <c r="AC9" s="11">
        <v>0</v>
      </c>
      <c r="AD9" s="152">
        <v>0.021875000000000002</v>
      </c>
      <c r="AE9" s="155">
        <v>0.022743055555555555</v>
      </c>
      <c r="AF9" s="71">
        <f>MINUTE(AE9-AD9)</f>
        <v>1</v>
      </c>
      <c r="AG9" s="72">
        <f>SECOND(AE9-AD9)</f>
        <v>15</v>
      </c>
      <c r="AH9" s="11">
        <v>0</v>
      </c>
      <c r="AI9" s="25">
        <v>0.41565972222222225</v>
      </c>
      <c r="AJ9" s="109">
        <v>0</v>
      </c>
      <c r="AK9" s="25">
        <f>TIME(,U9+AA9+AF9,AB9+V9+AG9)</f>
        <v>0.017465277777777777</v>
      </c>
      <c r="AL9" s="15">
        <f>AI9-M9-AK9</f>
        <v>0.009305555555555577</v>
      </c>
      <c r="AM9" s="29">
        <f>((((HOUR(AL9))*3600)+((MINUTE(AL9))*60)+(SECOND(AL9)))*2)/60</f>
        <v>26.8</v>
      </c>
      <c r="AN9" s="29">
        <f>O9+P9+W9+X9+AC9+AH9+AM9+N9+R9+AJ9</f>
        <v>59.629999999999995</v>
      </c>
      <c r="AO9" s="7">
        <f>L9-AN9</f>
        <v>941.37</v>
      </c>
      <c r="AP9" s="37"/>
      <c r="AQ9" s="37"/>
      <c r="AR9" s="37"/>
      <c r="AS9" s="37"/>
      <c r="AT9" s="37"/>
      <c r="AU9" s="37"/>
      <c r="AV9" s="37"/>
      <c r="AW9" s="37"/>
    </row>
    <row r="10" spans="1:49" ht="12.75">
      <c r="A10" s="28">
        <v>2</v>
      </c>
      <c r="B10" s="31"/>
      <c r="C10" s="17">
        <v>49</v>
      </c>
      <c r="D10" s="18" t="s">
        <v>78</v>
      </c>
      <c r="E10" s="21" t="s">
        <v>76</v>
      </c>
      <c r="F10" s="21"/>
      <c r="G10" s="21" t="s">
        <v>120</v>
      </c>
      <c r="H10" s="92">
        <v>2009</v>
      </c>
      <c r="I10" s="92">
        <v>2007</v>
      </c>
      <c r="J10" s="92">
        <v>2010</v>
      </c>
      <c r="K10" s="93">
        <f>VLOOKUP(H10,Letnice!$A$2:$B$7,2,FALSE)+VLOOKUP(I10,Letnice!$A$2:$B$7,2,FALSE)+VLOOKUP(J10,Letnice!$A$2:$B$7,2,FALSE)</f>
        <v>25</v>
      </c>
      <c r="L10" s="94">
        <f>VLOOKUP(K10,Letnice!$A$16:$B$28,2,FALSE)</f>
        <v>1003</v>
      </c>
      <c r="M10" s="25">
        <v>0.39999999999999997</v>
      </c>
      <c r="N10" s="74">
        <v>0</v>
      </c>
      <c r="O10" s="24">
        <v>19.48</v>
      </c>
      <c r="P10" s="11">
        <v>2</v>
      </c>
      <c r="Q10" s="25">
        <v>0.4375</v>
      </c>
      <c r="R10" s="74">
        <v>0</v>
      </c>
      <c r="S10" s="152">
        <v>0.026909722222222224</v>
      </c>
      <c r="T10" s="152">
        <v>0.031481481481481485</v>
      </c>
      <c r="U10" s="71">
        <f>MINUTE(T10-S10)</f>
        <v>6</v>
      </c>
      <c r="V10" s="72">
        <f>SECOND(T10-S10)</f>
        <v>35</v>
      </c>
      <c r="W10" s="24">
        <v>26.06</v>
      </c>
      <c r="X10" s="11">
        <v>0</v>
      </c>
      <c r="Y10" s="152">
        <v>0.03634259259259259</v>
      </c>
      <c r="Z10" s="152">
        <v>0.0488425925925926</v>
      </c>
      <c r="AA10" s="71">
        <f>MINUTE(Z10-Y10)</f>
        <v>18</v>
      </c>
      <c r="AB10" s="72">
        <f>SECOND(Z10-Y10)</f>
        <v>0</v>
      </c>
      <c r="AC10" s="11">
        <v>10</v>
      </c>
      <c r="AD10" s="152">
        <v>0.03414351851851852</v>
      </c>
      <c r="AE10" s="152">
        <v>0.03605324074074074</v>
      </c>
      <c r="AF10" s="71">
        <f>MINUTE(AE10-AD10)</f>
        <v>2</v>
      </c>
      <c r="AG10" s="72">
        <f>SECOND(AE10-AD10)</f>
        <v>45</v>
      </c>
      <c r="AH10" s="11">
        <v>0</v>
      </c>
      <c r="AI10" s="25">
        <v>0.42769675925925926</v>
      </c>
      <c r="AJ10" s="109">
        <v>0</v>
      </c>
      <c r="AK10" s="25">
        <f>TIME(,U10+AA10+AF10,AB10+V10+AG10)</f>
        <v>0.01898148148148148</v>
      </c>
      <c r="AL10" s="15">
        <f>AI10-M10-AK10</f>
        <v>0.008715277777777815</v>
      </c>
      <c r="AM10" s="29">
        <f>((((HOUR(AL10))*3600)+((MINUTE(AL10))*60)+(SECOND(AL10)))*2)/60</f>
        <v>25.1</v>
      </c>
      <c r="AN10" s="29">
        <f>O10+P10+W10+X10+AC10+AH10+AM10+N10+R10+AJ10</f>
        <v>82.64</v>
      </c>
      <c r="AO10" s="7">
        <f>L10-AN10</f>
        <v>920.36</v>
      </c>
      <c r="AP10" s="37"/>
      <c r="AQ10" s="37"/>
      <c r="AR10" s="37"/>
      <c r="AS10" s="37"/>
      <c r="AT10" s="37"/>
      <c r="AU10" s="37"/>
      <c r="AV10" s="37"/>
      <c r="AW10" s="37"/>
    </row>
    <row r="11" spans="1:49" ht="12.75">
      <c r="A11" s="28">
        <v>3</v>
      </c>
      <c r="B11" s="31"/>
      <c r="C11" s="17">
        <v>53</v>
      </c>
      <c r="D11" s="18" t="s">
        <v>92</v>
      </c>
      <c r="E11" s="21" t="s">
        <v>76</v>
      </c>
      <c r="F11" s="21"/>
      <c r="G11" s="21" t="s">
        <v>115</v>
      </c>
      <c r="H11" s="92">
        <v>2009</v>
      </c>
      <c r="I11" s="92">
        <v>2008</v>
      </c>
      <c r="J11" s="92">
        <v>2009</v>
      </c>
      <c r="K11" s="93">
        <f>VLOOKUP(H11,Letnice!$A$2:$B$7,2,FALSE)+VLOOKUP(I11,Letnice!$A$2:$B$7,2,FALSE)+VLOOKUP(J11,Letnice!$A$2:$B$7,2,FALSE)</f>
        <v>25</v>
      </c>
      <c r="L11" s="94">
        <f>VLOOKUP(K11,Letnice!$A$16:$B$28,2,FALSE)</f>
        <v>1003</v>
      </c>
      <c r="M11" s="25">
        <v>0.4055555555555555</v>
      </c>
      <c r="N11" s="74">
        <v>0</v>
      </c>
      <c r="O11" s="24">
        <v>25.96</v>
      </c>
      <c r="P11" s="11">
        <v>0</v>
      </c>
      <c r="Q11" s="25">
        <v>0.44236111111111115</v>
      </c>
      <c r="R11" s="74">
        <v>0</v>
      </c>
      <c r="S11" s="152">
        <v>0.03217592592592593</v>
      </c>
      <c r="T11" s="159">
        <v>0.03686342592592593</v>
      </c>
      <c r="U11" s="71">
        <f>MINUTE(T11-S11)</f>
        <v>6</v>
      </c>
      <c r="V11" s="72">
        <f>SECOND(T11-S11)</f>
        <v>45</v>
      </c>
      <c r="W11" s="24">
        <v>25.18</v>
      </c>
      <c r="X11" s="11">
        <v>10</v>
      </c>
      <c r="Y11" s="152">
        <v>0.04111111111111111</v>
      </c>
      <c r="Z11" s="152">
        <v>0.05046296296296296</v>
      </c>
      <c r="AA11" s="71">
        <f>MINUTE(Z11-Y11)</f>
        <v>13</v>
      </c>
      <c r="AB11" s="72">
        <f>SECOND(Z11-Y11)</f>
        <v>28</v>
      </c>
      <c r="AC11" s="11">
        <v>0</v>
      </c>
      <c r="AD11" s="152">
        <v>0.03981481481481482</v>
      </c>
      <c r="AE11" s="152">
        <v>0.04091435185185185</v>
      </c>
      <c r="AF11" s="71">
        <f>MINUTE(AE11-AD11)</f>
        <v>1</v>
      </c>
      <c r="AG11" s="72">
        <f>SECOND(AE11-AD11)</f>
        <v>35</v>
      </c>
      <c r="AH11" s="11">
        <v>2</v>
      </c>
      <c r="AI11" s="25">
        <v>0.42971064814814813</v>
      </c>
      <c r="AJ11" s="109">
        <v>0</v>
      </c>
      <c r="AK11" s="25">
        <f>TIME(,U11+AA11+AF11,AB11+V11+AG11)</f>
        <v>0.01513888888888889</v>
      </c>
      <c r="AL11" s="15">
        <f>AI11-M11-AK11</f>
        <v>0.009016203703703742</v>
      </c>
      <c r="AM11" s="29">
        <f>((((HOUR(AL11))*3600)+((MINUTE(AL11))*60)+(SECOND(AL11)))*2)/60</f>
        <v>25.966666666666665</v>
      </c>
      <c r="AN11" s="29">
        <f>O11+P11+W11+X11+AC11+AH11+AM11+N11+R11+AJ11</f>
        <v>89.10666666666667</v>
      </c>
      <c r="AO11" s="7">
        <f>L11-AN11</f>
        <v>913.8933333333333</v>
      </c>
      <c r="AP11" s="37"/>
      <c r="AQ11" s="37"/>
      <c r="AR11" s="37"/>
      <c r="AS11" s="37"/>
      <c r="AT11" s="37"/>
      <c r="AU11" s="37"/>
      <c r="AV11" s="37"/>
      <c r="AW11" s="37"/>
    </row>
    <row r="12" spans="1:49" ht="12.75">
      <c r="A12" s="28">
        <v>4</v>
      </c>
      <c r="B12" s="31"/>
      <c r="C12" s="17">
        <v>50</v>
      </c>
      <c r="D12" s="18" t="s">
        <v>91</v>
      </c>
      <c r="E12" s="21" t="s">
        <v>76</v>
      </c>
      <c r="F12" s="21"/>
      <c r="G12" s="21" t="s">
        <v>114</v>
      </c>
      <c r="H12" s="92">
        <v>2007</v>
      </c>
      <c r="I12" s="92">
        <v>2007</v>
      </c>
      <c r="J12" s="92">
        <v>2007</v>
      </c>
      <c r="K12" s="93">
        <f>VLOOKUP(H12,Letnice!$A$2:$B$7,2,FALSE)+VLOOKUP(I12,Letnice!$A$2:$B$7,2,FALSE)+VLOOKUP(J12,Letnice!$A$2:$B$7,2,FALSE)</f>
        <v>30</v>
      </c>
      <c r="L12" s="94">
        <f>VLOOKUP(K12,Letnice!$A$16:$B$28,2,FALSE)</f>
        <v>1001</v>
      </c>
      <c r="M12" s="25">
        <v>0.40138888888888885</v>
      </c>
      <c r="N12" s="74">
        <v>0</v>
      </c>
      <c r="O12" s="24">
        <v>29.19</v>
      </c>
      <c r="P12" s="11">
        <v>0</v>
      </c>
      <c r="Q12" s="25">
        <v>0.44375000000000003</v>
      </c>
      <c r="R12" s="74">
        <v>0</v>
      </c>
      <c r="S12" s="152">
        <v>0.028125</v>
      </c>
      <c r="T12" s="152">
        <v>0.032581018518518516</v>
      </c>
      <c r="U12" s="71">
        <f>MINUTE(T12-S12)</f>
        <v>6</v>
      </c>
      <c r="V12" s="72">
        <f>SECOND(T12-S12)</f>
        <v>25</v>
      </c>
      <c r="W12" s="24">
        <v>21.25</v>
      </c>
      <c r="X12" s="11">
        <v>5</v>
      </c>
      <c r="Y12" s="152">
        <v>0.0011458333333333333</v>
      </c>
      <c r="Z12" s="152">
        <v>0.009571759259259259</v>
      </c>
      <c r="AA12" s="71">
        <f>MINUTE(Z12-Y12)</f>
        <v>12</v>
      </c>
      <c r="AB12" s="72">
        <f>SECOND(Z12-Y12)</f>
        <v>8</v>
      </c>
      <c r="AC12" s="11">
        <v>0</v>
      </c>
      <c r="AD12" s="152">
        <v>0.03564814814814815</v>
      </c>
      <c r="AE12" s="152">
        <v>0.03674768518518518</v>
      </c>
      <c r="AF12" s="71">
        <f>MINUTE(AE12-AD12)</f>
        <v>1</v>
      </c>
      <c r="AG12" s="72">
        <f>SECOND(AE12-AD12)</f>
        <v>35</v>
      </c>
      <c r="AH12" s="11">
        <v>2</v>
      </c>
      <c r="AI12" s="25">
        <v>0.43083333333333335</v>
      </c>
      <c r="AJ12" s="109">
        <v>0</v>
      </c>
      <c r="AK12" s="25">
        <f>TIME(,U12+AA12+AF12,AB12+V12+AG12)</f>
        <v>0.013981481481481482</v>
      </c>
      <c r="AL12" s="15">
        <f>AI12-M12-AK12</f>
        <v>0.015462962962963013</v>
      </c>
      <c r="AM12" s="29">
        <f>((((HOUR(AL12))*3600)+((MINUTE(AL12))*60)+(SECOND(AL12)))*2)/60</f>
        <v>44.53333333333333</v>
      </c>
      <c r="AN12" s="29">
        <f>O12+P12+W12+X12+AC12+AH12+AM12+N12+R12+AJ12</f>
        <v>101.97333333333333</v>
      </c>
      <c r="AO12" s="7">
        <f>L12-AN12</f>
        <v>899.0266666666666</v>
      </c>
      <c r="AP12" s="37"/>
      <c r="AQ12" s="37"/>
      <c r="AR12" s="37"/>
      <c r="AS12" s="37"/>
      <c r="AT12" s="37"/>
      <c r="AU12" s="37"/>
      <c r="AV12" s="37"/>
      <c r="AW12" s="37"/>
    </row>
    <row r="13" spans="1:49" ht="12.75">
      <c r="A13" s="28">
        <v>5</v>
      </c>
      <c r="B13" s="31"/>
      <c r="C13" s="17">
        <v>39</v>
      </c>
      <c r="D13" s="18" t="s">
        <v>86</v>
      </c>
      <c r="E13" s="21" t="s">
        <v>76</v>
      </c>
      <c r="F13" s="21"/>
      <c r="G13" s="21" t="s">
        <v>93</v>
      </c>
      <c r="H13" s="92">
        <v>2007</v>
      </c>
      <c r="I13" s="92">
        <v>2007</v>
      </c>
      <c r="J13" s="92">
        <v>2006</v>
      </c>
      <c r="K13" s="93">
        <f>VLOOKUP(H13,Letnice!$A$2:$B$7,2,FALSE)+VLOOKUP(I13,Letnice!$A$2:$B$7,2,FALSE)+VLOOKUP(J13,Letnice!$A$2:$B$7,2,FALSE)</f>
        <v>31</v>
      </c>
      <c r="L13" s="94">
        <f>VLOOKUP(K13,Letnice!$A$16:$B$28,2,FALSE)</f>
        <v>1001</v>
      </c>
      <c r="M13" s="25">
        <v>0.3861111111111111</v>
      </c>
      <c r="N13" s="74">
        <v>0</v>
      </c>
      <c r="O13" s="24">
        <v>27.31</v>
      </c>
      <c r="P13" s="11">
        <v>0</v>
      </c>
      <c r="Q13" s="25">
        <v>0.41111111111111115</v>
      </c>
      <c r="R13" s="74">
        <f>IF(HOUR(Q13-AI13)*60+MINUTE(Q13-AI13)&lt;=10,0,(HOUR(Q13-AI13)*60+MINUTE(Q13-AI13))-10)</f>
        <v>0</v>
      </c>
      <c r="S13" s="152">
        <v>0.012847222222222223</v>
      </c>
      <c r="T13" s="152">
        <v>0.01716435185185185</v>
      </c>
      <c r="U13" s="71">
        <f>MINUTE(T13-S13)</f>
        <v>6</v>
      </c>
      <c r="V13" s="72">
        <f>SECOND(T13-S13)</f>
        <v>13</v>
      </c>
      <c r="W13" s="24">
        <v>22.13</v>
      </c>
      <c r="X13" s="11">
        <v>30</v>
      </c>
      <c r="Y13" s="152">
        <v>0.022060185185185183</v>
      </c>
      <c r="Z13" s="152">
        <v>0.028634259259259262</v>
      </c>
      <c r="AA13" s="71">
        <f>MINUTE(Z13-Y13)</f>
        <v>9</v>
      </c>
      <c r="AB13" s="72">
        <f>SECOND(Z13-Y13)</f>
        <v>28</v>
      </c>
      <c r="AC13" s="11">
        <v>0</v>
      </c>
      <c r="AD13" s="152">
        <v>0.020601851851851854</v>
      </c>
      <c r="AE13" s="152">
        <v>0.021875000000000002</v>
      </c>
      <c r="AF13" s="71">
        <f>MINUTE(AE13-AD13)</f>
        <v>1</v>
      </c>
      <c r="AG13" s="72">
        <f>SECOND(AE13-AD13)</f>
        <v>50</v>
      </c>
      <c r="AH13" s="11">
        <v>0</v>
      </c>
      <c r="AI13" s="25">
        <v>0.4081712962962963</v>
      </c>
      <c r="AJ13" s="109">
        <v>0</v>
      </c>
      <c r="AK13" s="25">
        <f>TIME(,U13+AA13+AF13,AB13+V13+AG13)</f>
        <v>0.012164351851851852</v>
      </c>
      <c r="AL13" s="15">
        <f>AI13-M13-AK13</f>
        <v>0.009895833333333303</v>
      </c>
      <c r="AM13" s="29">
        <f>((((HOUR(AL13))*3600)+((MINUTE(AL13))*60)+(SECOND(AL13)))*2)/60</f>
        <v>28.5</v>
      </c>
      <c r="AN13" s="29">
        <f>O13+P13+W13+X13+AC13+AH13+AM13+N13+R13+AJ13</f>
        <v>107.94</v>
      </c>
      <c r="AO13" s="7">
        <f>L13-AN13</f>
        <v>893.06</v>
      </c>
      <c r="AP13" s="37"/>
      <c r="AQ13" s="37"/>
      <c r="AR13" s="37"/>
      <c r="AS13" s="37"/>
      <c r="AT13" s="37"/>
      <c r="AU13" s="37"/>
      <c r="AV13" s="37"/>
      <c r="AW13" s="37"/>
    </row>
    <row r="14" spans="1:49" ht="12.75">
      <c r="A14" s="28">
        <v>6</v>
      </c>
      <c r="B14" s="31"/>
      <c r="C14" s="17"/>
      <c r="D14" s="18"/>
      <c r="E14" s="21"/>
      <c r="F14" s="21"/>
      <c r="G14" s="21"/>
      <c r="H14" s="92"/>
      <c r="I14" s="92"/>
      <c r="J14" s="92"/>
      <c r="K14" s="93" t="e">
        <f>VLOOKUP(H14,Letnice!$A$2:$B$7,2,FALSE)+VLOOKUP(I14,Letnice!$A$2:$B$7,2,FALSE)+VLOOKUP(J14,Letnice!$A$2:$B$7,2,FALSE)</f>
        <v>#N/A</v>
      </c>
      <c r="L14" s="94" t="e">
        <f>VLOOKUP(K14,Letnice!$A$16:$B$28,2,FALSE)</f>
        <v>#N/A</v>
      </c>
      <c r="M14" s="25"/>
      <c r="N14" s="74"/>
      <c r="O14" s="24"/>
      <c r="P14" s="11"/>
      <c r="Q14" s="25"/>
      <c r="R14" s="74">
        <f>IF(HOUR(Q14-AI14)*60+MINUTE(Q14-AI14)&lt;=10,0,(HOUR(Q14-AI14)*60+MINUTE(Q14-AI14))-10)</f>
        <v>0</v>
      </c>
      <c r="S14" s="74"/>
      <c r="T14" s="74"/>
      <c r="U14" s="71">
        <f aca="true" t="shared" si="0" ref="U10:U42">MINUTE(T14-S14)</f>
        <v>0</v>
      </c>
      <c r="V14" s="72">
        <f aca="true" t="shared" si="1" ref="V10:V42">SECOND(T14-S14)</f>
        <v>0</v>
      </c>
      <c r="W14" s="24"/>
      <c r="X14" s="11"/>
      <c r="Y14" s="74"/>
      <c r="Z14" s="74"/>
      <c r="AA14" s="71">
        <f aca="true" t="shared" si="2" ref="AA10:AA42">MINUTE(Z14-Y14)</f>
        <v>0</v>
      </c>
      <c r="AB14" s="72">
        <f aca="true" t="shared" si="3" ref="AB10:AB42">SECOND(Z14-Y14)</f>
        <v>0</v>
      </c>
      <c r="AC14" s="11"/>
      <c r="AD14" s="74"/>
      <c r="AE14" s="74"/>
      <c r="AF14" s="71">
        <f aca="true" t="shared" si="4" ref="AF10:AF42">MINUTE(AE14-AD14)</f>
        <v>0</v>
      </c>
      <c r="AG14" s="72">
        <f aca="true" t="shared" si="5" ref="AG10:AG42">SECOND(AE14-AD14)</f>
        <v>0</v>
      </c>
      <c r="AH14" s="11"/>
      <c r="AI14" s="25"/>
      <c r="AJ14" s="109"/>
      <c r="AK14" s="25">
        <f aca="true" t="shared" si="6" ref="AK10:AK42">TIME(,U14+AA14+AF14,AB14+V14+AG14)</f>
        <v>0</v>
      </c>
      <c r="AL14" s="15">
        <f>AI14-M14-AK14</f>
        <v>0</v>
      </c>
      <c r="AM14" s="29">
        <f aca="true" t="shared" si="7" ref="AM10:AM42">((((HOUR(AL14))*3600)+((MINUTE(AL14))*60)+(SECOND(AL14)))*2)/60</f>
        <v>0</v>
      </c>
      <c r="AN14" s="29">
        <f>O14+P14+W14+X14+AC14+AH14+AM14+N14+R14+AJ14</f>
        <v>0</v>
      </c>
      <c r="AO14" s="7" t="e">
        <f>L14-AN14</f>
        <v>#N/A</v>
      </c>
      <c r="AP14" s="37"/>
      <c r="AQ14" s="37"/>
      <c r="AR14" s="37"/>
      <c r="AS14" s="37"/>
      <c r="AT14" s="37"/>
      <c r="AU14" s="37"/>
      <c r="AV14" s="37"/>
      <c r="AW14" s="37"/>
    </row>
    <row r="15" spans="1:49" ht="12.75">
      <c r="A15" s="28">
        <v>7</v>
      </c>
      <c r="B15" s="31"/>
      <c r="C15" s="17"/>
      <c r="D15" s="18"/>
      <c r="E15" s="21"/>
      <c r="F15" s="21"/>
      <c r="G15" s="21"/>
      <c r="H15" s="92"/>
      <c r="I15" s="92"/>
      <c r="J15" s="92"/>
      <c r="K15" s="93" t="e">
        <f>VLOOKUP(H15,Letnice!$A$2:$B$7,2,FALSE)+VLOOKUP(I15,Letnice!$A$2:$B$7,2,FALSE)+VLOOKUP(J15,Letnice!$A$2:$B$7,2,FALSE)</f>
        <v>#N/A</v>
      </c>
      <c r="L15" s="94" t="e">
        <f>VLOOKUP(K15,Letnice!$A$16:$B$28,2,FALSE)</f>
        <v>#N/A</v>
      </c>
      <c r="M15" s="25"/>
      <c r="N15" s="74"/>
      <c r="O15" s="24"/>
      <c r="P15" s="11"/>
      <c r="Q15" s="25"/>
      <c r="R15" s="74">
        <f>IF(HOUR(Q15-AI15)*60+MINUTE(Q15-AI15)&lt;=10,0,(HOUR(Q15-AI15)*60+MINUTE(Q15-AI15))-10)</f>
        <v>0</v>
      </c>
      <c r="S15" s="74"/>
      <c r="T15" s="74"/>
      <c r="U15" s="71">
        <f t="shared" si="0"/>
        <v>0</v>
      </c>
      <c r="V15" s="72">
        <f t="shared" si="1"/>
        <v>0</v>
      </c>
      <c r="W15" s="24"/>
      <c r="X15" s="11"/>
      <c r="Y15" s="74"/>
      <c r="Z15" s="74"/>
      <c r="AA15" s="71">
        <f t="shared" si="2"/>
        <v>0</v>
      </c>
      <c r="AB15" s="72">
        <f t="shared" si="3"/>
        <v>0</v>
      </c>
      <c r="AC15" s="11"/>
      <c r="AD15" s="74"/>
      <c r="AE15" s="74"/>
      <c r="AF15" s="71">
        <f t="shared" si="4"/>
        <v>0</v>
      </c>
      <c r="AG15" s="72">
        <f t="shared" si="5"/>
        <v>0</v>
      </c>
      <c r="AH15" s="11"/>
      <c r="AI15" s="25"/>
      <c r="AJ15" s="109"/>
      <c r="AK15" s="25">
        <f t="shared" si="6"/>
        <v>0</v>
      </c>
      <c r="AL15" s="15">
        <f>AI15-M15-AK15</f>
        <v>0</v>
      </c>
      <c r="AM15" s="29">
        <f t="shared" si="7"/>
        <v>0</v>
      </c>
      <c r="AN15" s="29">
        <f>O15+P15+W15+X15+AC15+AH15+AM15+N15+R15+AJ15</f>
        <v>0</v>
      </c>
      <c r="AO15" s="7" t="e">
        <f>L15-AN15</f>
        <v>#N/A</v>
      </c>
      <c r="AP15" s="37"/>
      <c r="AQ15" s="37"/>
      <c r="AR15" s="37"/>
      <c r="AS15" s="37"/>
      <c r="AT15" s="37"/>
      <c r="AU15" s="37"/>
      <c r="AV15" s="37"/>
      <c r="AW15" s="37"/>
    </row>
    <row r="16" spans="1:49" ht="12.75">
      <c r="A16" s="28">
        <v>8</v>
      </c>
      <c r="B16" s="31"/>
      <c r="C16" s="17"/>
      <c r="D16" s="18"/>
      <c r="E16" s="21"/>
      <c r="F16" s="21"/>
      <c r="G16" s="21"/>
      <c r="H16" s="92"/>
      <c r="I16" s="92"/>
      <c r="J16" s="92"/>
      <c r="K16" s="93" t="e">
        <f>VLOOKUP(H16,Letnice!$A$2:$B$7,2,FALSE)+VLOOKUP(I16,Letnice!$A$2:$B$7,2,FALSE)+VLOOKUP(J16,Letnice!$A$2:$B$7,2,FALSE)</f>
        <v>#N/A</v>
      </c>
      <c r="L16" s="94" t="e">
        <f>VLOOKUP(K16,Letnice!$A$16:$B$28,2,FALSE)</f>
        <v>#N/A</v>
      </c>
      <c r="M16" s="25"/>
      <c r="N16" s="74"/>
      <c r="O16" s="24"/>
      <c r="P16" s="11"/>
      <c r="Q16" s="25"/>
      <c r="R16" s="74">
        <f>IF(HOUR(Q16-AI16)*60+MINUTE(Q16-AI16)&lt;=10,0,(HOUR(Q16-AI16)*60+MINUTE(Q16-AI16))-10)</f>
        <v>0</v>
      </c>
      <c r="S16" s="74"/>
      <c r="T16" s="74"/>
      <c r="U16" s="71">
        <f t="shared" si="0"/>
        <v>0</v>
      </c>
      <c r="V16" s="72">
        <f t="shared" si="1"/>
        <v>0</v>
      </c>
      <c r="W16" s="24"/>
      <c r="X16" s="11"/>
      <c r="Y16" s="74"/>
      <c r="Z16" s="74"/>
      <c r="AA16" s="71">
        <f t="shared" si="2"/>
        <v>0</v>
      </c>
      <c r="AB16" s="72">
        <f t="shared" si="3"/>
        <v>0</v>
      </c>
      <c r="AC16" s="11"/>
      <c r="AD16" s="74"/>
      <c r="AE16" s="74"/>
      <c r="AF16" s="71">
        <f t="shared" si="4"/>
        <v>0</v>
      </c>
      <c r="AG16" s="72">
        <f t="shared" si="5"/>
        <v>0</v>
      </c>
      <c r="AH16" s="11"/>
      <c r="AI16" s="25"/>
      <c r="AJ16" s="109"/>
      <c r="AK16" s="25">
        <f t="shared" si="6"/>
        <v>0</v>
      </c>
      <c r="AL16" s="15">
        <f>AI16-M16-AK16</f>
        <v>0</v>
      </c>
      <c r="AM16" s="29">
        <f t="shared" si="7"/>
        <v>0</v>
      </c>
      <c r="AN16" s="29">
        <f>O16+P16+W16+X16+AC16+AH16+AM16+N16+R16+AJ16</f>
        <v>0</v>
      </c>
      <c r="AO16" s="7" t="e">
        <f>L16-AN16</f>
        <v>#N/A</v>
      </c>
      <c r="AP16" s="37"/>
      <c r="AQ16" s="37"/>
      <c r="AR16" s="37"/>
      <c r="AS16" s="37"/>
      <c r="AT16" s="37"/>
      <c r="AU16" s="37"/>
      <c r="AV16" s="37"/>
      <c r="AW16" s="37"/>
    </row>
    <row r="17" spans="1:49" ht="12.75">
      <c r="A17" s="28">
        <v>9</v>
      </c>
      <c r="B17" s="31"/>
      <c r="C17" s="17"/>
      <c r="D17" s="18"/>
      <c r="E17" s="21"/>
      <c r="F17" s="21"/>
      <c r="G17" s="21"/>
      <c r="H17" s="92"/>
      <c r="I17" s="92"/>
      <c r="J17" s="92"/>
      <c r="K17" s="93" t="e">
        <f>VLOOKUP(H17,Letnice!$A$2:$B$7,2,FALSE)+VLOOKUP(I17,Letnice!$A$2:$B$7,2,FALSE)+VLOOKUP(J17,Letnice!$A$2:$B$7,2,FALSE)</f>
        <v>#N/A</v>
      </c>
      <c r="L17" s="94" t="e">
        <f>VLOOKUP(K17,Letnice!$A$16:$B$28,2,FALSE)</f>
        <v>#N/A</v>
      </c>
      <c r="M17" s="25"/>
      <c r="N17" s="74"/>
      <c r="O17" s="24"/>
      <c r="P17" s="11"/>
      <c r="Q17" s="25"/>
      <c r="R17" s="74">
        <f>IF(HOUR(Q17-AI17)*60+MINUTE(Q17-AI17)&lt;=10,0,(HOUR(Q17-AI17)*60+MINUTE(Q17-AI17))-10)</f>
        <v>0</v>
      </c>
      <c r="S17" s="74"/>
      <c r="T17" s="74"/>
      <c r="U17" s="71">
        <f t="shared" si="0"/>
        <v>0</v>
      </c>
      <c r="V17" s="72">
        <f t="shared" si="1"/>
        <v>0</v>
      </c>
      <c r="W17" s="24"/>
      <c r="X17" s="11"/>
      <c r="Y17" s="74"/>
      <c r="Z17" s="74"/>
      <c r="AA17" s="71">
        <f t="shared" si="2"/>
        <v>0</v>
      </c>
      <c r="AB17" s="72">
        <f t="shared" si="3"/>
        <v>0</v>
      </c>
      <c r="AC17" s="11"/>
      <c r="AD17" s="74"/>
      <c r="AE17" s="74"/>
      <c r="AF17" s="71">
        <f t="shared" si="4"/>
        <v>0</v>
      </c>
      <c r="AG17" s="72">
        <f t="shared" si="5"/>
        <v>0</v>
      </c>
      <c r="AH17" s="11"/>
      <c r="AI17" s="25"/>
      <c r="AJ17" s="109"/>
      <c r="AK17" s="25">
        <f t="shared" si="6"/>
        <v>0</v>
      </c>
      <c r="AL17" s="15">
        <f>AI17-M17-AK17</f>
        <v>0</v>
      </c>
      <c r="AM17" s="29">
        <f t="shared" si="7"/>
        <v>0</v>
      </c>
      <c r="AN17" s="29">
        <f>O17+P17+W17+X17+AC17+AH17+AM17+N17+R17+AJ17</f>
        <v>0</v>
      </c>
      <c r="AO17" s="7" t="e">
        <f>L17-AN17</f>
        <v>#N/A</v>
      </c>
      <c r="AP17" s="37"/>
      <c r="AQ17" s="37"/>
      <c r="AR17" s="37"/>
      <c r="AS17" s="37"/>
      <c r="AT17" s="37"/>
      <c r="AU17" s="37"/>
      <c r="AV17" s="37"/>
      <c r="AW17" s="37"/>
    </row>
    <row r="18" spans="1:49" ht="12.75">
      <c r="A18" s="28">
        <v>10</v>
      </c>
      <c r="B18" s="31"/>
      <c r="C18" s="17"/>
      <c r="D18" s="18"/>
      <c r="E18" s="21"/>
      <c r="F18" s="21"/>
      <c r="G18" s="21"/>
      <c r="H18" s="92"/>
      <c r="I18" s="92"/>
      <c r="J18" s="92"/>
      <c r="K18" s="93" t="e">
        <f>VLOOKUP(H18,Letnice!$A$2:$B$7,2,FALSE)+VLOOKUP(I18,Letnice!$A$2:$B$7,2,FALSE)+VLOOKUP(J18,Letnice!$A$2:$B$7,2,FALSE)</f>
        <v>#N/A</v>
      </c>
      <c r="L18" s="94" t="e">
        <f>VLOOKUP(K18,Letnice!$A$16:$B$28,2,FALSE)</f>
        <v>#N/A</v>
      </c>
      <c r="M18" s="25"/>
      <c r="N18" s="74"/>
      <c r="O18" s="24"/>
      <c r="P18" s="11"/>
      <c r="Q18" s="25"/>
      <c r="R18" s="74">
        <f>IF(HOUR(Q18-AI18)*60+MINUTE(Q18-AI18)&lt;=10,0,(HOUR(Q18-AI18)*60+MINUTE(Q18-AI18))-10)</f>
        <v>0</v>
      </c>
      <c r="S18" s="74"/>
      <c r="T18" s="74"/>
      <c r="U18" s="71">
        <f t="shared" si="0"/>
        <v>0</v>
      </c>
      <c r="V18" s="72">
        <f t="shared" si="1"/>
        <v>0</v>
      </c>
      <c r="W18" s="24"/>
      <c r="X18" s="11"/>
      <c r="Y18" s="74"/>
      <c r="Z18" s="74"/>
      <c r="AA18" s="71">
        <f t="shared" si="2"/>
        <v>0</v>
      </c>
      <c r="AB18" s="72">
        <f t="shared" si="3"/>
        <v>0</v>
      </c>
      <c r="AC18" s="11"/>
      <c r="AD18" s="74"/>
      <c r="AE18" s="74"/>
      <c r="AF18" s="71">
        <f t="shared" si="4"/>
        <v>0</v>
      </c>
      <c r="AG18" s="72">
        <f t="shared" si="5"/>
        <v>0</v>
      </c>
      <c r="AH18" s="11"/>
      <c r="AI18" s="25"/>
      <c r="AJ18" s="109"/>
      <c r="AK18" s="25">
        <f t="shared" si="6"/>
        <v>0</v>
      </c>
      <c r="AL18" s="15">
        <f>AI18-M18-AK18</f>
        <v>0</v>
      </c>
      <c r="AM18" s="29">
        <f t="shared" si="7"/>
        <v>0</v>
      </c>
      <c r="AN18" s="29">
        <f>O18+P18+W18+X18+AC18+AH18+AM18+N18+R18+AJ18</f>
        <v>0</v>
      </c>
      <c r="AO18" s="7" t="e">
        <f>L18-AN18</f>
        <v>#N/A</v>
      </c>
      <c r="AP18" s="37"/>
      <c r="AQ18" s="37"/>
      <c r="AR18" s="37"/>
      <c r="AS18" s="37"/>
      <c r="AT18" s="37"/>
      <c r="AU18" s="37"/>
      <c r="AV18" s="37"/>
      <c r="AW18" s="37"/>
    </row>
    <row r="19" spans="1:49" ht="12.75">
      <c r="A19" s="28">
        <v>11</v>
      </c>
      <c r="B19" s="31"/>
      <c r="C19" s="17"/>
      <c r="D19" s="18"/>
      <c r="E19" s="21"/>
      <c r="F19" s="21"/>
      <c r="G19" s="21"/>
      <c r="H19" s="92"/>
      <c r="I19" s="92"/>
      <c r="J19" s="92"/>
      <c r="K19" s="93" t="e">
        <f>VLOOKUP(H19,Letnice!$A$2:$B$7,2,FALSE)+VLOOKUP(I19,Letnice!$A$2:$B$7,2,FALSE)+VLOOKUP(J19,Letnice!$A$2:$B$7,2,FALSE)</f>
        <v>#N/A</v>
      </c>
      <c r="L19" s="94" t="e">
        <f>VLOOKUP(K19,Letnice!$A$16:$B$28,2,FALSE)</f>
        <v>#N/A</v>
      </c>
      <c r="M19" s="25"/>
      <c r="N19" s="74"/>
      <c r="O19" s="24"/>
      <c r="P19" s="11"/>
      <c r="Q19" s="25"/>
      <c r="R19" s="74">
        <f>IF(HOUR(Q19-AI19)*60+MINUTE(Q19-AI19)&lt;=10,0,(HOUR(Q19-AI19)*60+MINUTE(Q19-AI19))-10)</f>
        <v>0</v>
      </c>
      <c r="S19" s="74"/>
      <c r="T19" s="74"/>
      <c r="U19" s="71">
        <f t="shared" si="0"/>
        <v>0</v>
      </c>
      <c r="V19" s="72">
        <f t="shared" si="1"/>
        <v>0</v>
      </c>
      <c r="W19" s="24"/>
      <c r="X19" s="11"/>
      <c r="Y19" s="74"/>
      <c r="Z19" s="74"/>
      <c r="AA19" s="71">
        <f t="shared" si="2"/>
        <v>0</v>
      </c>
      <c r="AB19" s="72">
        <f t="shared" si="3"/>
        <v>0</v>
      </c>
      <c r="AC19" s="11"/>
      <c r="AD19" s="74"/>
      <c r="AE19" s="74"/>
      <c r="AF19" s="71">
        <f t="shared" si="4"/>
        <v>0</v>
      </c>
      <c r="AG19" s="72">
        <f t="shared" si="5"/>
        <v>0</v>
      </c>
      <c r="AH19" s="11"/>
      <c r="AI19" s="25"/>
      <c r="AJ19" s="109"/>
      <c r="AK19" s="25">
        <f t="shared" si="6"/>
        <v>0</v>
      </c>
      <c r="AL19" s="15">
        <f>AI19-M19-AK19</f>
        <v>0</v>
      </c>
      <c r="AM19" s="29">
        <f t="shared" si="7"/>
        <v>0</v>
      </c>
      <c r="AN19" s="29">
        <f>O19+P19+W19+X19+AC19+AH19+AM19+N19+R19+AJ19</f>
        <v>0</v>
      </c>
      <c r="AO19" s="7" t="e">
        <f>L19-AN19</f>
        <v>#N/A</v>
      </c>
      <c r="AP19" s="37"/>
      <c r="AQ19" s="37"/>
      <c r="AR19" s="37"/>
      <c r="AS19" s="37"/>
      <c r="AT19" s="37"/>
      <c r="AU19" s="37"/>
      <c r="AV19" s="37"/>
      <c r="AW19" s="37"/>
    </row>
    <row r="20" spans="1:49" ht="12.75">
      <c r="A20" s="28">
        <v>12</v>
      </c>
      <c r="B20" s="31"/>
      <c r="C20" s="17"/>
      <c r="D20" s="18"/>
      <c r="E20" s="21"/>
      <c r="F20" s="21"/>
      <c r="G20" s="21"/>
      <c r="H20" s="92"/>
      <c r="I20" s="92"/>
      <c r="J20" s="92"/>
      <c r="K20" s="93" t="e">
        <f>VLOOKUP(H20,Letnice!$A$2:$B$7,2,FALSE)+VLOOKUP(I20,Letnice!$A$2:$B$7,2,FALSE)+VLOOKUP(J20,Letnice!$A$2:$B$7,2,FALSE)</f>
        <v>#N/A</v>
      </c>
      <c r="L20" s="94" t="e">
        <f>VLOOKUP(K20,Letnice!$A$16:$B$28,2,FALSE)</f>
        <v>#N/A</v>
      </c>
      <c r="M20" s="25"/>
      <c r="N20" s="74"/>
      <c r="O20" s="24"/>
      <c r="P20" s="11"/>
      <c r="Q20" s="25"/>
      <c r="R20" s="74">
        <f>IF(HOUR(Q20-AI20)*60+MINUTE(Q20-AI20)&lt;=10,0,(HOUR(Q20-AI20)*60+MINUTE(Q20-AI20))-10)</f>
        <v>0</v>
      </c>
      <c r="S20" s="74"/>
      <c r="T20" s="74"/>
      <c r="U20" s="71">
        <f t="shared" si="0"/>
        <v>0</v>
      </c>
      <c r="V20" s="72">
        <f t="shared" si="1"/>
        <v>0</v>
      </c>
      <c r="W20" s="24"/>
      <c r="X20" s="11"/>
      <c r="Y20" s="74"/>
      <c r="Z20" s="74"/>
      <c r="AA20" s="71">
        <f t="shared" si="2"/>
        <v>0</v>
      </c>
      <c r="AB20" s="72">
        <f t="shared" si="3"/>
        <v>0</v>
      </c>
      <c r="AC20" s="11"/>
      <c r="AD20" s="74"/>
      <c r="AE20" s="74"/>
      <c r="AF20" s="71">
        <f t="shared" si="4"/>
        <v>0</v>
      </c>
      <c r="AG20" s="72">
        <f t="shared" si="5"/>
        <v>0</v>
      </c>
      <c r="AH20" s="11"/>
      <c r="AI20" s="25"/>
      <c r="AJ20" s="109"/>
      <c r="AK20" s="25">
        <f t="shared" si="6"/>
        <v>0</v>
      </c>
      <c r="AL20" s="15">
        <f>AI20-M20-AK20</f>
        <v>0</v>
      </c>
      <c r="AM20" s="29">
        <f t="shared" si="7"/>
        <v>0</v>
      </c>
      <c r="AN20" s="29">
        <f>O20+P20+W20+X20+AC20+AH20+AM20+N20+R20+AJ20</f>
        <v>0</v>
      </c>
      <c r="AO20" s="7" t="e">
        <f>L20-AN20</f>
        <v>#N/A</v>
      </c>
      <c r="AP20" s="37"/>
      <c r="AQ20" s="37"/>
      <c r="AR20" s="37"/>
      <c r="AS20" s="37"/>
      <c r="AT20" s="37"/>
      <c r="AU20" s="37"/>
      <c r="AV20" s="37"/>
      <c r="AW20" s="37"/>
    </row>
    <row r="21" spans="1:49" ht="12.75">
      <c r="A21" s="28">
        <v>13</v>
      </c>
      <c r="B21" s="31"/>
      <c r="C21" s="17"/>
      <c r="D21" s="18"/>
      <c r="E21" s="21"/>
      <c r="F21" s="21"/>
      <c r="G21" s="21"/>
      <c r="H21" s="92"/>
      <c r="I21" s="92"/>
      <c r="J21" s="92"/>
      <c r="K21" s="93" t="e">
        <f>VLOOKUP(H21,Letnice!$A$2:$B$7,2,FALSE)+VLOOKUP(I21,Letnice!$A$2:$B$7,2,FALSE)+VLOOKUP(J21,Letnice!$A$2:$B$7,2,FALSE)</f>
        <v>#N/A</v>
      </c>
      <c r="L21" s="94" t="e">
        <f>VLOOKUP(K21,Letnice!$A$16:$B$28,2,FALSE)</f>
        <v>#N/A</v>
      </c>
      <c r="M21" s="25"/>
      <c r="N21" s="74"/>
      <c r="O21" s="24"/>
      <c r="P21" s="11"/>
      <c r="Q21" s="25"/>
      <c r="R21" s="74">
        <f>IF(HOUR(Q21-AI21)*60+MINUTE(Q21-AI21)&lt;=10,0,(HOUR(Q21-AI21)*60+MINUTE(Q21-AI21))-10)</f>
        <v>0</v>
      </c>
      <c r="S21" s="74"/>
      <c r="T21" s="74"/>
      <c r="U21" s="71">
        <f t="shared" si="0"/>
        <v>0</v>
      </c>
      <c r="V21" s="72">
        <f t="shared" si="1"/>
        <v>0</v>
      </c>
      <c r="W21" s="24"/>
      <c r="X21" s="11"/>
      <c r="Y21" s="74"/>
      <c r="Z21" s="74"/>
      <c r="AA21" s="71">
        <f t="shared" si="2"/>
        <v>0</v>
      </c>
      <c r="AB21" s="72">
        <f t="shared" si="3"/>
        <v>0</v>
      </c>
      <c r="AC21" s="11"/>
      <c r="AD21" s="74"/>
      <c r="AE21" s="74"/>
      <c r="AF21" s="71">
        <f t="shared" si="4"/>
        <v>0</v>
      </c>
      <c r="AG21" s="72">
        <f t="shared" si="5"/>
        <v>0</v>
      </c>
      <c r="AH21" s="11"/>
      <c r="AI21" s="25"/>
      <c r="AJ21" s="109"/>
      <c r="AK21" s="25">
        <f t="shared" si="6"/>
        <v>0</v>
      </c>
      <c r="AL21" s="15">
        <f>AI21-M21-AK21</f>
        <v>0</v>
      </c>
      <c r="AM21" s="29">
        <f t="shared" si="7"/>
        <v>0</v>
      </c>
      <c r="AN21" s="29">
        <f>O21+P21+W21+X21+AC21+AH21+AM21+N21+R21+AJ21</f>
        <v>0</v>
      </c>
      <c r="AO21" s="7" t="e">
        <f>L21-AN21</f>
        <v>#N/A</v>
      </c>
      <c r="AP21" s="37"/>
      <c r="AQ21" s="37"/>
      <c r="AR21" s="37"/>
      <c r="AS21" s="37"/>
      <c r="AT21" s="37"/>
      <c r="AU21" s="37"/>
      <c r="AV21" s="37"/>
      <c r="AW21" s="37"/>
    </row>
    <row r="22" spans="1:49" ht="12.75">
      <c r="A22" s="28">
        <v>14</v>
      </c>
      <c r="B22" s="31"/>
      <c r="C22" s="30"/>
      <c r="D22" s="21"/>
      <c r="E22" s="21"/>
      <c r="F22" s="21"/>
      <c r="G22" s="21"/>
      <c r="H22" s="92"/>
      <c r="I22" s="92"/>
      <c r="J22" s="92"/>
      <c r="K22" s="93" t="e">
        <f>VLOOKUP(H22,Letnice!$A$2:$B$7,2,FALSE)+VLOOKUP(I22,Letnice!$A$2:$B$7,2,FALSE)+VLOOKUP(J22,Letnice!$A$2:$B$7,2,FALSE)</f>
        <v>#N/A</v>
      </c>
      <c r="L22" s="94" t="e">
        <f>VLOOKUP(K22,Letnice!$A$16:$B$28,2,FALSE)</f>
        <v>#N/A</v>
      </c>
      <c r="M22" s="25"/>
      <c r="N22" s="74"/>
      <c r="O22" s="24"/>
      <c r="P22" s="11"/>
      <c r="Q22" s="25"/>
      <c r="R22" s="74">
        <f>IF(HOUR(Q22-AI22)*60+MINUTE(Q22-AI22)&lt;=10,0,(HOUR(Q22-AI22)*60+MINUTE(Q22-AI22))-10)</f>
        <v>0</v>
      </c>
      <c r="S22" s="74"/>
      <c r="T22" s="74"/>
      <c r="U22" s="71">
        <f t="shared" si="0"/>
        <v>0</v>
      </c>
      <c r="V22" s="72">
        <f t="shared" si="1"/>
        <v>0</v>
      </c>
      <c r="W22" s="24"/>
      <c r="X22" s="11"/>
      <c r="Y22" s="74"/>
      <c r="Z22" s="74"/>
      <c r="AA22" s="71">
        <f t="shared" si="2"/>
        <v>0</v>
      </c>
      <c r="AB22" s="72">
        <f t="shared" si="3"/>
        <v>0</v>
      </c>
      <c r="AC22" s="11"/>
      <c r="AD22" s="74"/>
      <c r="AE22" s="74"/>
      <c r="AF22" s="71">
        <f t="shared" si="4"/>
        <v>0</v>
      </c>
      <c r="AG22" s="72">
        <f t="shared" si="5"/>
        <v>0</v>
      </c>
      <c r="AH22" s="11"/>
      <c r="AI22" s="25"/>
      <c r="AJ22" s="109"/>
      <c r="AK22" s="25">
        <f t="shared" si="6"/>
        <v>0</v>
      </c>
      <c r="AL22" s="15">
        <f>AI22-M22-AK22</f>
        <v>0</v>
      </c>
      <c r="AM22" s="29">
        <f t="shared" si="7"/>
        <v>0</v>
      </c>
      <c r="AN22" s="29">
        <f>O22+P22+W22+X22+AC22+AH22+AM22+N22+R22+AJ22</f>
        <v>0</v>
      </c>
      <c r="AO22" s="7" t="e">
        <f>L22-AN22</f>
        <v>#N/A</v>
      </c>
      <c r="AP22" s="37"/>
      <c r="AQ22" s="37"/>
      <c r="AR22" s="37"/>
      <c r="AS22" s="37"/>
      <c r="AT22" s="37"/>
      <c r="AU22" s="37"/>
      <c r="AV22" s="37"/>
      <c r="AW22" s="37"/>
    </row>
    <row r="23" spans="1:49" ht="12.75">
      <c r="A23" s="28">
        <v>15</v>
      </c>
      <c r="B23" s="31"/>
      <c r="C23" s="17"/>
      <c r="D23" s="18"/>
      <c r="E23" s="21"/>
      <c r="F23" s="21"/>
      <c r="G23" s="21"/>
      <c r="H23" s="92"/>
      <c r="I23" s="92"/>
      <c r="J23" s="92"/>
      <c r="K23" s="93" t="e">
        <f>VLOOKUP(H23,Letnice!$A$2:$B$7,2,FALSE)+VLOOKUP(I23,Letnice!$A$2:$B$7,2,FALSE)+VLOOKUP(J23,Letnice!$A$2:$B$7,2,FALSE)</f>
        <v>#N/A</v>
      </c>
      <c r="L23" s="94" t="e">
        <f>VLOOKUP(K23,Letnice!$A$16:$B$28,2,FALSE)</f>
        <v>#N/A</v>
      </c>
      <c r="M23" s="25"/>
      <c r="N23" s="74"/>
      <c r="O23" s="24"/>
      <c r="P23" s="11"/>
      <c r="Q23" s="25"/>
      <c r="R23" s="74">
        <f>IF(HOUR(Q23-AI23)*60+MINUTE(Q23-AI23)&lt;=10,0,(HOUR(Q23-AI23)*60+MINUTE(Q23-AI23))-10)</f>
        <v>0</v>
      </c>
      <c r="S23" s="74"/>
      <c r="T23" s="74"/>
      <c r="U23" s="71">
        <f t="shared" si="0"/>
        <v>0</v>
      </c>
      <c r="V23" s="72">
        <f t="shared" si="1"/>
        <v>0</v>
      </c>
      <c r="W23" s="24"/>
      <c r="X23" s="11"/>
      <c r="Y23" s="74"/>
      <c r="Z23" s="74"/>
      <c r="AA23" s="71">
        <f t="shared" si="2"/>
        <v>0</v>
      </c>
      <c r="AB23" s="72">
        <f t="shared" si="3"/>
        <v>0</v>
      </c>
      <c r="AC23" s="11"/>
      <c r="AD23" s="74"/>
      <c r="AE23" s="74"/>
      <c r="AF23" s="71">
        <f t="shared" si="4"/>
        <v>0</v>
      </c>
      <c r="AG23" s="72">
        <f t="shared" si="5"/>
        <v>0</v>
      </c>
      <c r="AH23" s="11"/>
      <c r="AI23" s="25"/>
      <c r="AJ23" s="109"/>
      <c r="AK23" s="25">
        <f t="shared" si="6"/>
        <v>0</v>
      </c>
      <c r="AL23" s="15">
        <f>AI23-M23-AK23</f>
        <v>0</v>
      </c>
      <c r="AM23" s="29">
        <f t="shared" si="7"/>
        <v>0</v>
      </c>
      <c r="AN23" s="29">
        <f>O23+P23+W23+X23+AC23+AH23+AM23+N23+R23+AJ23</f>
        <v>0</v>
      </c>
      <c r="AO23" s="7" t="e">
        <f>L23-AN23</f>
        <v>#N/A</v>
      </c>
      <c r="AP23" s="37"/>
      <c r="AQ23" s="37"/>
      <c r="AR23" s="37"/>
      <c r="AS23" s="37"/>
      <c r="AT23" s="37"/>
      <c r="AU23" s="37"/>
      <c r="AV23" s="37"/>
      <c r="AW23" s="37"/>
    </row>
    <row r="24" spans="1:49" ht="12.75">
      <c r="A24" s="28">
        <v>16</v>
      </c>
      <c r="B24" s="31"/>
      <c r="C24" s="17"/>
      <c r="D24" s="18"/>
      <c r="E24" s="21"/>
      <c r="F24" s="21"/>
      <c r="G24" s="21"/>
      <c r="H24" s="92"/>
      <c r="I24" s="92"/>
      <c r="J24" s="92"/>
      <c r="K24" s="93" t="e">
        <f>VLOOKUP(H24,Letnice!$A$2:$B$7,2,FALSE)+VLOOKUP(I24,Letnice!$A$2:$B$7,2,FALSE)+VLOOKUP(J24,Letnice!$A$2:$B$7,2,FALSE)</f>
        <v>#N/A</v>
      </c>
      <c r="L24" s="94" t="e">
        <f>VLOOKUP(K24,Letnice!$A$16:$B$28,2,FALSE)</f>
        <v>#N/A</v>
      </c>
      <c r="M24" s="25"/>
      <c r="N24" s="74"/>
      <c r="O24" s="24"/>
      <c r="P24" s="11"/>
      <c r="Q24" s="25"/>
      <c r="R24" s="74">
        <f>IF(HOUR(Q24-AI24)*60+MINUTE(Q24-AI24)&lt;=10,0,(HOUR(Q24-AI24)*60+MINUTE(Q24-AI24))-10)</f>
        <v>0</v>
      </c>
      <c r="S24" s="74"/>
      <c r="T24" s="74"/>
      <c r="U24" s="71">
        <f t="shared" si="0"/>
        <v>0</v>
      </c>
      <c r="V24" s="72">
        <f t="shared" si="1"/>
        <v>0</v>
      </c>
      <c r="W24" s="24"/>
      <c r="X24" s="11"/>
      <c r="Y24" s="74"/>
      <c r="Z24" s="74"/>
      <c r="AA24" s="71">
        <f t="shared" si="2"/>
        <v>0</v>
      </c>
      <c r="AB24" s="72">
        <f t="shared" si="3"/>
        <v>0</v>
      </c>
      <c r="AC24" s="11"/>
      <c r="AD24" s="74"/>
      <c r="AE24" s="74"/>
      <c r="AF24" s="71">
        <f t="shared" si="4"/>
        <v>0</v>
      </c>
      <c r="AG24" s="72">
        <f t="shared" si="5"/>
        <v>0</v>
      </c>
      <c r="AH24" s="11"/>
      <c r="AI24" s="25"/>
      <c r="AJ24" s="109"/>
      <c r="AK24" s="25">
        <f t="shared" si="6"/>
        <v>0</v>
      </c>
      <c r="AL24" s="15">
        <f>AI24-M24-AK24</f>
        <v>0</v>
      </c>
      <c r="AM24" s="29">
        <f t="shared" si="7"/>
        <v>0</v>
      </c>
      <c r="AN24" s="29">
        <f>O24+P24+W24+X24+AC24+AH24+AM24+N24+R24+AJ24</f>
        <v>0</v>
      </c>
      <c r="AO24" s="7" t="e">
        <f>L24-AN24</f>
        <v>#N/A</v>
      </c>
      <c r="AP24" s="37"/>
      <c r="AQ24" s="37"/>
      <c r="AR24" s="37"/>
      <c r="AS24" s="37"/>
      <c r="AT24" s="37"/>
      <c r="AU24" s="37"/>
      <c r="AV24" s="37"/>
      <c r="AW24" s="37"/>
    </row>
    <row r="25" spans="1:49" ht="12.75">
      <c r="A25" s="28">
        <v>17</v>
      </c>
      <c r="B25" s="31"/>
      <c r="C25" s="17"/>
      <c r="D25" s="18"/>
      <c r="E25" s="21"/>
      <c r="F25" s="21"/>
      <c r="G25" s="21"/>
      <c r="H25" s="92"/>
      <c r="I25" s="92"/>
      <c r="J25" s="92"/>
      <c r="K25" s="93" t="e">
        <f>VLOOKUP(H25,Letnice!$A$2:$B$7,2,FALSE)+VLOOKUP(I25,Letnice!$A$2:$B$7,2,FALSE)+VLOOKUP(J25,Letnice!$A$2:$B$7,2,FALSE)</f>
        <v>#N/A</v>
      </c>
      <c r="L25" s="94" t="e">
        <f>VLOOKUP(K25,Letnice!$A$16:$B$28,2,FALSE)</f>
        <v>#N/A</v>
      </c>
      <c r="M25" s="25"/>
      <c r="N25" s="74"/>
      <c r="O25" s="24"/>
      <c r="P25" s="11"/>
      <c r="Q25" s="25"/>
      <c r="R25" s="74">
        <f>IF(HOUR(Q25-AI25)*60+MINUTE(Q25-AI25)&lt;=10,0,(HOUR(Q25-AI25)*60+MINUTE(Q25-AI25))-10)</f>
        <v>0</v>
      </c>
      <c r="S25" s="74"/>
      <c r="T25" s="74"/>
      <c r="U25" s="71">
        <f t="shared" si="0"/>
        <v>0</v>
      </c>
      <c r="V25" s="72">
        <f t="shared" si="1"/>
        <v>0</v>
      </c>
      <c r="W25" s="24"/>
      <c r="X25" s="11"/>
      <c r="Y25" s="74"/>
      <c r="Z25" s="74"/>
      <c r="AA25" s="71">
        <f t="shared" si="2"/>
        <v>0</v>
      </c>
      <c r="AB25" s="72">
        <f t="shared" si="3"/>
        <v>0</v>
      </c>
      <c r="AC25" s="11"/>
      <c r="AD25" s="74"/>
      <c r="AE25" s="74"/>
      <c r="AF25" s="71">
        <f t="shared" si="4"/>
        <v>0</v>
      </c>
      <c r="AG25" s="72">
        <f t="shared" si="5"/>
        <v>0</v>
      </c>
      <c r="AH25" s="11"/>
      <c r="AI25" s="25"/>
      <c r="AJ25" s="109"/>
      <c r="AK25" s="25">
        <f t="shared" si="6"/>
        <v>0</v>
      </c>
      <c r="AL25" s="15">
        <f>AI25-M25-AK25</f>
        <v>0</v>
      </c>
      <c r="AM25" s="29">
        <f t="shared" si="7"/>
        <v>0</v>
      </c>
      <c r="AN25" s="29">
        <f>O25+P25+W25+X25+AC25+AH25+AM25+N25+R25+AJ25</f>
        <v>0</v>
      </c>
      <c r="AO25" s="7" t="e">
        <f>L25-AN25</f>
        <v>#N/A</v>
      </c>
      <c r="AP25" s="37"/>
      <c r="AQ25" s="37"/>
      <c r="AR25" s="37"/>
      <c r="AS25" s="37"/>
      <c r="AT25" s="37"/>
      <c r="AU25" s="37"/>
      <c r="AV25" s="37"/>
      <c r="AW25" s="37"/>
    </row>
    <row r="26" spans="1:49" ht="12.75">
      <c r="A26" s="28">
        <v>18</v>
      </c>
      <c r="B26" s="31"/>
      <c r="C26" s="17"/>
      <c r="D26" s="18"/>
      <c r="E26" s="21"/>
      <c r="F26" s="21"/>
      <c r="G26" s="21"/>
      <c r="H26" s="92"/>
      <c r="I26" s="92"/>
      <c r="J26" s="92"/>
      <c r="K26" s="93" t="e">
        <f>VLOOKUP(H26,Letnice!$A$2:$B$7,2,FALSE)+VLOOKUP(I26,Letnice!$A$2:$B$7,2,FALSE)+VLOOKUP(J26,Letnice!$A$2:$B$7,2,FALSE)</f>
        <v>#N/A</v>
      </c>
      <c r="L26" s="94" t="e">
        <f>VLOOKUP(K26,Letnice!$A$16:$B$28,2,FALSE)</f>
        <v>#N/A</v>
      </c>
      <c r="M26" s="25"/>
      <c r="N26" s="74"/>
      <c r="O26" s="24"/>
      <c r="P26" s="11"/>
      <c r="Q26" s="25"/>
      <c r="R26" s="74">
        <f>IF(HOUR(Q26-AI26)*60+MINUTE(Q26-AI26)&lt;=10,0,(HOUR(Q26-AI26)*60+MINUTE(Q26-AI26))-10)</f>
        <v>0</v>
      </c>
      <c r="S26" s="74"/>
      <c r="T26" s="74"/>
      <c r="U26" s="71">
        <f t="shared" si="0"/>
        <v>0</v>
      </c>
      <c r="V26" s="72">
        <f t="shared" si="1"/>
        <v>0</v>
      </c>
      <c r="W26" s="24"/>
      <c r="X26" s="11"/>
      <c r="Y26" s="74"/>
      <c r="Z26" s="74"/>
      <c r="AA26" s="71">
        <f t="shared" si="2"/>
        <v>0</v>
      </c>
      <c r="AB26" s="72">
        <f t="shared" si="3"/>
        <v>0</v>
      </c>
      <c r="AC26" s="11"/>
      <c r="AD26" s="74"/>
      <c r="AE26" s="74"/>
      <c r="AF26" s="71">
        <f t="shared" si="4"/>
        <v>0</v>
      </c>
      <c r="AG26" s="72">
        <f t="shared" si="5"/>
        <v>0</v>
      </c>
      <c r="AH26" s="11"/>
      <c r="AI26" s="25"/>
      <c r="AJ26" s="109"/>
      <c r="AK26" s="25">
        <f t="shared" si="6"/>
        <v>0</v>
      </c>
      <c r="AL26" s="15">
        <f>AI26-M26-AK26</f>
        <v>0</v>
      </c>
      <c r="AM26" s="29">
        <f t="shared" si="7"/>
        <v>0</v>
      </c>
      <c r="AN26" s="29">
        <f>O26+P26+W26+X26+AC26+AH26+AM26+N26+R26+AJ26</f>
        <v>0</v>
      </c>
      <c r="AO26" s="7" t="e">
        <f>L26-AN26</f>
        <v>#N/A</v>
      </c>
      <c r="AP26" s="37"/>
      <c r="AQ26" s="37"/>
      <c r="AR26" s="37"/>
      <c r="AS26" s="37"/>
      <c r="AT26" s="37"/>
      <c r="AU26" s="37"/>
      <c r="AV26" s="37"/>
      <c r="AW26" s="37"/>
    </row>
    <row r="27" spans="1:49" ht="12.75">
      <c r="A27" s="28">
        <v>19</v>
      </c>
      <c r="B27" s="31"/>
      <c r="C27" s="17"/>
      <c r="D27" s="18"/>
      <c r="E27" s="21"/>
      <c r="F27" s="21"/>
      <c r="G27" s="21"/>
      <c r="H27" s="92"/>
      <c r="I27" s="92"/>
      <c r="J27" s="92"/>
      <c r="K27" s="93" t="e">
        <f>VLOOKUP(H27,Letnice!$A$2:$B$7,2,FALSE)+VLOOKUP(I27,Letnice!$A$2:$B$7,2,FALSE)+VLOOKUP(J27,Letnice!$A$2:$B$7,2,FALSE)</f>
        <v>#N/A</v>
      </c>
      <c r="L27" s="94" t="e">
        <f>VLOOKUP(K27,Letnice!$A$16:$B$28,2,FALSE)</f>
        <v>#N/A</v>
      </c>
      <c r="M27" s="25"/>
      <c r="N27" s="74"/>
      <c r="O27" s="24"/>
      <c r="P27" s="11"/>
      <c r="Q27" s="25"/>
      <c r="R27" s="74">
        <f>IF(HOUR(Q27-AI27)*60+MINUTE(Q27-AI27)&lt;=10,0,(HOUR(Q27-AI27)*60+MINUTE(Q27-AI27))-10)</f>
        <v>0</v>
      </c>
      <c r="S27" s="74"/>
      <c r="T27" s="74"/>
      <c r="U27" s="71">
        <f t="shared" si="0"/>
        <v>0</v>
      </c>
      <c r="V27" s="72">
        <f t="shared" si="1"/>
        <v>0</v>
      </c>
      <c r="W27" s="24"/>
      <c r="X27" s="11"/>
      <c r="Y27" s="74"/>
      <c r="Z27" s="74"/>
      <c r="AA27" s="71">
        <f t="shared" si="2"/>
        <v>0</v>
      </c>
      <c r="AB27" s="72">
        <f t="shared" si="3"/>
        <v>0</v>
      </c>
      <c r="AC27" s="11"/>
      <c r="AD27" s="74"/>
      <c r="AE27" s="74"/>
      <c r="AF27" s="71">
        <f t="shared" si="4"/>
        <v>0</v>
      </c>
      <c r="AG27" s="72">
        <f t="shared" si="5"/>
        <v>0</v>
      </c>
      <c r="AH27" s="11"/>
      <c r="AI27" s="25"/>
      <c r="AJ27" s="109"/>
      <c r="AK27" s="25">
        <f t="shared" si="6"/>
        <v>0</v>
      </c>
      <c r="AL27" s="15">
        <f>AI27-M27-AK27</f>
        <v>0</v>
      </c>
      <c r="AM27" s="29">
        <f t="shared" si="7"/>
        <v>0</v>
      </c>
      <c r="AN27" s="29">
        <f>O27+P27+W27+X27+AC27+AH27+AM27+N27+R27+AJ27</f>
        <v>0</v>
      </c>
      <c r="AO27" s="7" t="e">
        <f>L27-AN27</f>
        <v>#N/A</v>
      </c>
      <c r="AP27" s="37"/>
      <c r="AQ27" s="37"/>
      <c r="AR27" s="37"/>
      <c r="AS27" s="37"/>
      <c r="AT27" s="37"/>
      <c r="AU27" s="37"/>
      <c r="AV27" s="37"/>
      <c r="AW27" s="37"/>
    </row>
    <row r="28" spans="1:49" ht="12.75">
      <c r="A28" s="28">
        <v>20</v>
      </c>
      <c r="B28" s="31"/>
      <c r="C28" s="30"/>
      <c r="D28" s="21"/>
      <c r="E28" s="21"/>
      <c r="F28" s="21"/>
      <c r="G28" s="21"/>
      <c r="H28" s="92"/>
      <c r="I28" s="92"/>
      <c r="J28" s="92"/>
      <c r="K28" s="93" t="e">
        <f>VLOOKUP(H28,Letnice!$A$2:$B$7,2,FALSE)+VLOOKUP(I28,Letnice!$A$2:$B$7,2,FALSE)+VLOOKUP(J28,Letnice!$A$2:$B$7,2,FALSE)</f>
        <v>#N/A</v>
      </c>
      <c r="L28" s="94" t="e">
        <f>VLOOKUP(K28,Letnice!$A$16:$B$28,2,FALSE)</f>
        <v>#N/A</v>
      </c>
      <c r="M28" s="25"/>
      <c r="N28" s="74"/>
      <c r="O28" s="24"/>
      <c r="P28" s="11"/>
      <c r="Q28" s="25"/>
      <c r="R28" s="74">
        <f>IF(HOUR(Q28-AI28)*60+MINUTE(Q28-AI28)&lt;=10,0,(HOUR(Q28-AI28)*60+MINUTE(Q28-AI28))-10)</f>
        <v>0</v>
      </c>
      <c r="S28" s="74"/>
      <c r="T28" s="74"/>
      <c r="U28" s="71">
        <f t="shared" si="0"/>
        <v>0</v>
      </c>
      <c r="V28" s="72">
        <f t="shared" si="1"/>
        <v>0</v>
      </c>
      <c r="W28" s="24"/>
      <c r="X28" s="11"/>
      <c r="Y28" s="74"/>
      <c r="Z28" s="74"/>
      <c r="AA28" s="71">
        <f t="shared" si="2"/>
        <v>0</v>
      </c>
      <c r="AB28" s="72">
        <f t="shared" si="3"/>
        <v>0</v>
      </c>
      <c r="AC28" s="11"/>
      <c r="AD28" s="74"/>
      <c r="AE28" s="74"/>
      <c r="AF28" s="71">
        <f t="shared" si="4"/>
        <v>0</v>
      </c>
      <c r="AG28" s="72">
        <f t="shared" si="5"/>
        <v>0</v>
      </c>
      <c r="AH28" s="11"/>
      <c r="AI28" s="25"/>
      <c r="AJ28" s="109"/>
      <c r="AK28" s="25">
        <f t="shared" si="6"/>
        <v>0</v>
      </c>
      <c r="AL28" s="15">
        <f>AI28-M28-AK28</f>
        <v>0</v>
      </c>
      <c r="AM28" s="29">
        <f t="shared" si="7"/>
        <v>0</v>
      </c>
      <c r="AN28" s="29">
        <f>O28+P28+W28+X28+AC28+AH28+AM28+N28+R28+AJ28</f>
        <v>0</v>
      </c>
      <c r="AO28" s="7" t="e">
        <f>L28-AN28</f>
        <v>#N/A</v>
      </c>
      <c r="AP28" s="37"/>
      <c r="AQ28" s="37"/>
      <c r="AR28" s="37"/>
      <c r="AS28" s="37"/>
      <c r="AT28" s="37"/>
      <c r="AU28" s="37"/>
      <c r="AV28" s="37"/>
      <c r="AW28" s="37"/>
    </row>
    <row r="29" spans="1:49" s="3" customFormat="1" ht="12.75">
      <c r="A29" s="28">
        <v>21</v>
      </c>
      <c r="B29" s="31"/>
      <c r="C29" s="30"/>
      <c r="D29" s="21"/>
      <c r="E29" s="21"/>
      <c r="F29" s="21"/>
      <c r="G29" s="21"/>
      <c r="H29" s="92"/>
      <c r="I29" s="92"/>
      <c r="J29" s="92"/>
      <c r="K29" s="93" t="e">
        <f>VLOOKUP(H29,Letnice!$A$2:$B$7,2,FALSE)+VLOOKUP(I29,Letnice!$A$2:$B$7,2,FALSE)+VLOOKUP(J29,Letnice!$A$2:$B$7,2,FALSE)</f>
        <v>#N/A</v>
      </c>
      <c r="L29" s="94" t="e">
        <f>VLOOKUP(K29,Letnice!$A$16:$B$28,2,FALSE)</f>
        <v>#N/A</v>
      </c>
      <c r="M29" s="25"/>
      <c r="N29" s="74"/>
      <c r="O29" s="24"/>
      <c r="P29" s="11"/>
      <c r="Q29" s="25"/>
      <c r="R29" s="74">
        <f>IF(HOUR(Q29-AI29)*60+MINUTE(Q29-AI29)&lt;=10,0,(HOUR(Q29-AI29)*60+MINUTE(Q29-AI29))-10)</f>
        <v>0</v>
      </c>
      <c r="S29" s="74"/>
      <c r="T29" s="74"/>
      <c r="U29" s="71">
        <f t="shared" si="0"/>
        <v>0</v>
      </c>
      <c r="V29" s="72">
        <f t="shared" si="1"/>
        <v>0</v>
      </c>
      <c r="W29" s="24"/>
      <c r="X29" s="11"/>
      <c r="Y29" s="74"/>
      <c r="Z29" s="74"/>
      <c r="AA29" s="71">
        <f t="shared" si="2"/>
        <v>0</v>
      </c>
      <c r="AB29" s="72">
        <f t="shared" si="3"/>
        <v>0</v>
      </c>
      <c r="AC29" s="11"/>
      <c r="AD29" s="74"/>
      <c r="AE29" s="74"/>
      <c r="AF29" s="71">
        <f t="shared" si="4"/>
        <v>0</v>
      </c>
      <c r="AG29" s="72">
        <f t="shared" si="5"/>
        <v>0</v>
      </c>
      <c r="AH29" s="11"/>
      <c r="AI29" s="25"/>
      <c r="AJ29" s="109"/>
      <c r="AK29" s="25">
        <f t="shared" si="6"/>
        <v>0</v>
      </c>
      <c r="AL29" s="15">
        <f>AI29-M29-AK29</f>
        <v>0</v>
      </c>
      <c r="AM29" s="29">
        <f t="shared" si="7"/>
        <v>0</v>
      </c>
      <c r="AN29" s="29">
        <f>O29+P29+W29+X29+AC29+AH29+AM29+N29+R29+AJ29</f>
        <v>0</v>
      </c>
      <c r="AO29" s="7" t="e">
        <f>L29-AN29</f>
        <v>#N/A</v>
      </c>
      <c r="AP29" s="37"/>
      <c r="AQ29" s="37"/>
      <c r="AR29" s="37"/>
      <c r="AS29" s="37"/>
      <c r="AT29" s="37"/>
      <c r="AU29" s="37"/>
      <c r="AV29" s="37"/>
      <c r="AW29" s="37"/>
    </row>
    <row r="30" spans="1:49" s="3" customFormat="1" ht="12.75">
      <c r="A30" s="28">
        <v>22</v>
      </c>
      <c r="B30" s="31"/>
      <c r="C30" s="17"/>
      <c r="D30" s="18"/>
      <c r="E30" s="21"/>
      <c r="F30" s="21"/>
      <c r="G30" s="21"/>
      <c r="H30" s="92"/>
      <c r="I30" s="92"/>
      <c r="J30" s="92"/>
      <c r="K30" s="93" t="e">
        <f>VLOOKUP(H30,Letnice!$A$2:$B$7,2,FALSE)+VLOOKUP(I30,Letnice!$A$2:$B$7,2,FALSE)+VLOOKUP(J30,Letnice!$A$2:$B$7,2,FALSE)</f>
        <v>#N/A</v>
      </c>
      <c r="L30" s="94" t="e">
        <f>VLOOKUP(K30,Letnice!$A$16:$B$28,2,FALSE)</f>
        <v>#N/A</v>
      </c>
      <c r="M30" s="25"/>
      <c r="N30" s="74"/>
      <c r="O30" s="24"/>
      <c r="P30" s="11"/>
      <c r="Q30" s="25"/>
      <c r="R30" s="74">
        <f>IF(HOUR(Q30-AI30)*60+MINUTE(Q30-AI30)&lt;=10,0,(HOUR(Q30-AI30)*60+MINUTE(Q30-AI30))-10)</f>
        <v>0</v>
      </c>
      <c r="S30" s="74"/>
      <c r="T30" s="74"/>
      <c r="U30" s="71">
        <f t="shared" si="0"/>
        <v>0</v>
      </c>
      <c r="V30" s="72">
        <f t="shared" si="1"/>
        <v>0</v>
      </c>
      <c r="W30" s="24"/>
      <c r="X30" s="11"/>
      <c r="Y30" s="74"/>
      <c r="Z30" s="74"/>
      <c r="AA30" s="71">
        <f t="shared" si="2"/>
        <v>0</v>
      </c>
      <c r="AB30" s="72">
        <f t="shared" si="3"/>
        <v>0</v>
      </c>
      <c r="AC30" s="11"/>
      <c r="AD30" s="74"/>
      <c r="AE30" s="74"/>
      <c r="AF30" s="71">
        <f t="shared" si="4"/>
        <v>0</v>
      </c>
      <c r="AG30" s="72">
        <f t="shared" si="5"/>
        <v>0</v>
      </c>
      <c r="AH30" s="11"/>
      <c r="AI30" s="25"/>
      <c r="AJ30" s="109"/>
      <c r="AK30" s="25">
        <f t="shared" si="6"/>
        <v>0</v>
      </c>
      <c r="AL30" s="15">
        <f>AI30-M30-AK30</f>
        <v>0</v>
      </c>
      <c r="AM30" s="29">
        <f t="shared" si="7"/>
        <v>0</v>
      </c>
      <c r="AN30" s="29">
        <f>O30+P30+W30+X30+AC30+AH30+AM30+N30+R30+AJ30</f>
        <v>0</v>
      </c>
      <c r="AO30" s="7" t="e">
        <f>L30-AN30</f>
        <v>#N/A</v>
      </c>
      <c r="AP30" s="37"/>
      <c r="AQ30" s="37"/>
      <c r="AR30" s="37"/>
      <c r="AS30" s="37"/>
      <c r="AT30" s="37"/>
      <c r="AU30" s="37"/>
      <c r="AV30" s="37"/>
      <c r="AW30" s="37"/>
    </row>
    <row r="31" spans="1:49" s="3" customFormat="1" ht="12.75">
      <c r="A31" s="28">
        <v>23</v>
      </c>
      <c r="B31" s="31"/>
      <c r="C31" s="17"/>
      <c r="D31" s="18"/>
      <c r="E31" s="21"/>
      <c r="F31" s="21"/>
      <c r="G31" s="21"/>
      <c r="H31" s="92"/>
      <c r="I31" s="92"/>
      <c r="J31" s="92"/>
      <c r="K31" s="93" t="e">
        <f>VLOOKUP(H31,Letnice!$A$2:$B$7,2,FALSE)+VLOOKUP(I31,Letnice!$A$2:$B$7,2,FALSE)+VLOOKUP(J31,Letnice!$A$2:$B$7,2,FALSE)</f>
        <v>#N/A</v>
      </c>
      <c r="L31" s="94" t="e">
        <f>VLOOKUP(K31,Letnice!$A$16:$B$28,2,FALSE)</f>
        <v>#N/A</v>
      </c>
      <c r="M31" s="25"/>
      <c r="N31" s="74"/>
      <c r="O31" s="24"/>
      <c r="P31" s="11"/>
      <c r="Q31" s="25"/>
      <c r="R31" s="74">
        <f>IF(HOUR(Q31-AI31)*60+MINUTE(Q31-AI31)&lt;=10,0,(HOUR(Q31-AI31)*60+MINUTE(Q31-AI31))-10)</f>
        <v>0</v>
      </c>
      <c r="S31" s="74"/>
      <c r="T31" s="74"/>
      <c r="U31" s="71">
        <f t="shared" si="0"/>
        <v>0</v>
      </c>
      <c r="V31" s="72">
        <f t="shared" si="1"/>
        <v>0</v>
      </c>
      <c r="W31" s="24"/>
      <c r="X31" s="11"/>
      <c r="Y31" s="74"/>
      <c r="Z31" s="74"/>
      <c r="AA31" s="71">
        <f t="shared" si="2"/>
        <v>0</v>
      </c>
      <c r="AB31" s="72">
        <f t="shared" si="3"/>
        <v>0</v>
      </c>
      <c r="AC31" s="11"/>
      <c r="AD31" s="74"/>
      <c r="AE31" s="74"/>
      <c r="AF31" s="71">
        <f t="shared" si="4"/>
        <v>0</v>
      </c>
      <c r="AG31" s="72">
        <f t="shared" si="5"/>
        <v>0</v>
      </c>
      <c r="AH31" s="11"/>
      <c r="AI31" s="25"/>
      <c r="AJ31" s="109"/>
      <c r="AK31" s="25">
        <f t="shared" si="6"/>
        <v>0</v>
      </c>
      <c r="AL31" s="15">
        <f>AI31-M31-AK31</f>
        <v>0</v>
      </c>
      <c r="AM31" s="29">
        <f t="shared" si="7"/>
        <v>0</v>
      </c>
      <c r="AN31" s="29">
        <f>O31+P31+W31+X31+AC31+AH31+AM31+N31+R31+AJ31</f>
        <v>0</v>
      </c>
      <c r="AO31" s="7" t="e">
        <f>L31-AN31</f>
        <v>#N/A</v>
      </c>
      <c r="AP31" s="37"/>
      <c r="AQ31" s="37"/>
      <c r="AR31" s="37"/>
      <c r="AS31" s="37"/>
      <c r="AT31" s="37"/>
      <c r="AU31" s="37"/>
      <c r="AV31" s="37"/>
      <c r="AW31" s="37"/>
    </row>
    <row r="32" spans="1:49" s="3" customFormat="1" ht="12.75">
      <c r="A32" s="28">
        <v>24</v>
      </c>
      <c r="B32" s="31"/>
      <c r="C32" s="17"/>
      <c r="D32" s="18"/>
      <c r="E32" s="21"/>
      <c r="F32" s="21"/>
      <c r="G32" s="21"/>
      <c r="H32" s="92"/>
      <c r="I32" s="92"/>
      <c r="J32" s="92"/>
      <c r="K32" s="93" t="e">
        <f>VLOOKUP(H32,Letnice!$A$2:$B$7,2,FALSE)+VLOOKUP(I32,Letnice!$A$2:$B$7,2,FALSE)+VLOOKUP(J32,Letnice!$A$2:$B$7,2,FALSE)</f>
        <v>#N/A</v>
      </c>
      <c r="L32" s="94" t="e">
        <f>VLOOKUP(K32,Letnice!$A$16:$B$28,2,FALSE)</f>
        <v>#N/A</v>
      </c>
      <c r="M32" s="25"/>
      <c r="N32" s="74"/>
      <c r="O32" s="24"/>
      <c r="P32" s="11"/>
      <c r="Q32" s="25"/>
      <c r="R32" s="74">
        <f>IF(HOUR(Q32-AI32)*60+MINUTE(Q32-AI32)&lt;=10,0,(HOUR(Q32-AI32)*60+MINUTE(Q32-AI32))-10)</f>
        <v>0</v>
      </c>
      <c r="S32" s="74"/>
      <c r="T32" s="74"/>
      <c r="U32" s="71">
        <f t="shared" si="0"/>
        <v>0</v>
      </c>
      <c r="V32" s="72">
        <f t="shared" si="1"/>
        <v>0</v>
      </c>
      <c r="W32" s="24"/>
      <c r="X32" s="11"/>
      <c r="Y32" s="74"/>
      <c r="Z32" s="74"/>
      <c r="AA32" s="71">
        <f t="shared" si="2"/>
        <v>0</v>
      </c>
      <c r="AB32" s="72">
        <f t="shared" si="3"/>
        <v>0</v>
      </c>
      <c r="AC32" s="11"/>
      <c r="AD32" s="74"/>
      <c r="AE32" s="74"/>
      <c r="AF32" s="71">
        <f t="shared" si="4"/>
        <v>0</v>
      </c>
      <c r="AG32" s="72">
        <f t="shared" si="5"/>
        <v>0</v>
      </c>
      <c r="AH32" s="11"/>
      <c r="AI32" s="25"/>
      <c r="AJ32" s="109"/>
      <c r="AK32" s="25">
        <f t="shared" si="6"/>
        <v>0</v>
      </c>
      <c r="AL32" s="15">
        <f>AI32-M32-AK32</f>
        <v>0</v>
      </c>
      <c r="AM32" s="29">
        <f t="shared" si="7"/>
        <v>0</v>
      </c>
      <c r="AN32" s="29">
        <f>O32+P32+W32+X32+AC32+AH32+AM32+N32+R32+AJ32</f>
        <v>0</v>
      </c>
      <c r="AO32" s="7" t="e">
        <f>L32-AN32</f>
        <v>#N/A</v>
      </c>
      <c r="AP32" s="37"/>
      <c r="AQ32" s="37"/>
      <c r="AR32" s="37"/>
      <c r="AS32" s="37"/>
      <c r="AT32" s="37"/>
      <c r="AU32" s="37"/>
      <c r="AV32" s="37"/>
      <c r="AW32" s="37"/>
    </row>
    <row r="33" spans="1:49" s="3" customFormat="1" ht="12.75">
      <c r="A33" s="28">
        <v>25</v>
      </c>
      <c r="B33" s="31"/>
      <c r="C33" s="17"/>
      <c r="D33" s="18"/>
      <c r="E33" s="21"/>
      <c r="F33" s="21"/>
      <c r="G33" s="21"/>
      <c r="H33" s="92"/>
      <c r="I33" s="92"/>
      <c r="J33" s="92"/>
      <c r="K33" s="93" t="e">
        <f>VLOOKUP(H33,Letnice!$A$2:$B$7,2,FALSE)+VLOOKUP(I33,Letnice!$A$2:$B$7,2,FALSE)+VLOOKUP(J33,Letnice!$A$2:$B$7,2,FALSE)</f>
        <v>#N/A</v>
      </c>
      <c r="L33" s="94" t="e">
        <f>VLOOKUP(K33,Letnice!$A$16:$B$28,2,FALSE)</f>
        <v>#N/A</v>
      </c>
      <c r="M33" s="25"/>
      <c r="N33" s="74"/>
      <c r="O33" s="24"/>
      <c r="P33" s="11"/>
      <c r="Q33" s="25"/>
      <c r="R33" s="74">
        <f>IF(HOUR(Q33-AI33)*60+MINUTE(Q33-AI33)&lt;=10,0,(HOUR(Q33-AI33)*60+MINUTE(Q33-AI33))-10)</f>
        <v>0</v>
      </c>
      <c r="S33" s="74"/>
      <c r="T33" s="74"/>
      <c r="U33" s="71">
        <f t="shared" si="0"/>
        <v>0</v>
      </c>
      <c r="V33" s="72">
        <f t="shared" si="1"/>
        <v>0</v>
      </c>
      <c r="W33" s="24"/>
      <c r="X33" s="11"/>
      <c r="Y33" s="74"/>
      <c r="Z33" s="74"/>
      <c r="AA33" s="71">
        <f t="shared" si="2"/>
        <v>0</v>
      </c>
      <c r="AB33" s="72">
        <f t="shared" si="3"/>
        <v>0</v>
      </c>
      <c r="AC33" s="11"/>
      <c r="AD33" s="74"/>
      <c r="AE33" s="74"/>
      <c r="AF33" s="71">
        <f t="shared" si="4"/>
        <v>0</v>
      </c>
      <c r="AG33" s="72">
        <f t="shared" si="5"/>
        <v>0</v>
      </c>
      <c r="AH33" s="11"/>
      <c r="AI33" s="25"/>
      <c r="AJ33" s="109"/>
      <c r="AK33" s="25">
        <f t="shared" si="6"/>
        <v>0</v>
      </c>
      <c r="AL33" s="15">
        <f>AI33-M33-AK33</f>
        <v>0</v>
      </c>
      <c r="AM33" s="29">
        <f t="shared" si="7"/>
        <v>0</v>
      </c>
      <c r="AN33" s="29">
        <f>O33+P33+W33+X33+AC33+AH33+AM33+N33+R33+AJ33</f>
        <v>0</v>
      </c>
      <c r="AO33" s="7" t="e">
        <f>L33-AN33</f>
        <v>#N/A</v>
      </c>
      <c r="AP33" s="37"/>
      <c r="AQ33" s="37"/>
      <c r="AR33" s="37"/>
      <c r="AS33" s="37"/>
      <c r="AT33" s="37"/>
      <c r="AU33" s="37"/>
      <c r="AV33" s="37"/>
      <c r="AW33" s="37"/>
    </row>
    <row r="34" spans="1:49" s="3" customFormat="1" ht="12.75">
      <c r="A34" s="28">
        <v>26</v>
      </c>
      <c r="B34" s="31"/>
      <c r="C34" s="17"/>
      <c r="D34" s="18"/>
      <c r="E34" s="21"/>
      <c r="F34" s="21"/>
      <c r="G34" s="21"/>
      <c r="H34" s="92"/>
      <c r="I34" s="92"/>
      <c r="J34" s="92"/>
      <c r="K34" s="93" t="e">
        <f>VLOOKUP(H34,Letnice!$A$2:$B$7,2,FALSE)+VLOOKUP(I34,Letnice!$A$2:$B$7,2,FALSE)+VLOOKUP(J34,Letnice!$A$2:$B$7,2,FALSE)</f>
        <v>#N/A</v>
      </c>
      <c r="L34" s="94" t="e">
        <f>VLOOKUP(K34,Letnice!$A$16:$B$28,2,FALSE)</f>
        <v>#N/A</v>
      </c>
      <c r="M34" s="25"/>
      <c r="N34" s="74"/>
      <c r="O34" s="24"/>
      <c r="P34" s="11"/>
      <c r="Q34" s="25"/>
      <c r="R34" s="74">
        <f>IF(HOUR(Q34-AI34)*60+MINUTE(Q34-AI34)&lt;=10,0,(HOUR(Q34-AI34)*60+MINUTE(Q34-AI34))-10)</f>
        <v>0</v>
      </c>
      <c r="S34" s="74"/>
      <c r="T34" s="74"/>
      <c r="U34" s="71">
        <f t="shared" si="0"/>
        <v>0</v>
      </c>
      <c r="V34" s="72">
        <f t="shared" si="1"/>
        <v>0</v>
      </c>
      <c r="W34" s="24"/>
      <c r="X34" s="11"/>
      <c r="Y34" s="74"/>
      <c r="Z34" s="74"/>
      <c r="AA34" s="71">
        <f t="shared" si="2"/>
        <v>0</v>
      </c>
      <c r="AB34" s="72">
        <f t="shared" si="3"/>
        <v>0</v>
      </c>
      <c r="AC34" s="11"/>
      <c r="AD34" s="74"/>
      <c r="AE34" s="74"/>
      <c r="AF34" s="71">
        <f t="shared" si="4"/>
        <v>0</v>
      </c>
      <c r="AG34" s="72">
        <f t="shared" si="5"/>
        <v>0</v>
      </c>
      <c r="AH34" s="11"/>
      <c r="AI34" s="25"/>
      <c r="AJ34" s="109"/>
      <c r="AK34" s="25">
        <f t="shared" si="6"/>
        <v>0</v>
      </c>
      <c r="AL34" s="15">
        <f>AI34-M34-AK34</f>
        <v>0</v>
      </c>
      <c r="AM34" s="29">
        <f t="shared" si="7"/>
        <v>0</v>
      </c>
      <c r="AN34" s="29">
        <f>O34+P34+W34+X34+AC34+AH34+AM34+N34+R34+AJ34</f>
        <v>0</v>
      </c>
      <c r="AO34" s="7" t="e">
        <f>L34-AN34</f>
        <v>#N/A</v>
      </c>
      <c r="AP34" s="37"/>
      <c r="AQ34" s="37"/>
      <c r="AR34" s="37"/>
      <c r="AS34" s="37"/>
      <c r="AT34" s="37"/>
      <c r="AU34" s="37"/>
      <c r="AV34" s="37"/>
      <c r="AW34" s="37"/>
    </row>
    <row r="35" spans="1:49" s="3" customFormat="1" ht="12.75">
      <c r="A35" s="28">
        <v>27</v>
      </c>
      <c r="B35" s="31"/>
      <c r="C35" s="17"/>
      <c r="D35" s="18"/>
      <c r="E35" s="21"/>
      <c r="F35" s="21"/>
      <c r="G35" s="21"/>
      <c r="H35" s="92"/>
      <c r="I35" s="92"/>
      <c r="J35" s="92"/>
      <c r="K35" s="93" t="e">
        <f>VLOOKUP(H35,Letnice!$A$2:$B$7,2,FALSE)+VLOOKUP(I35,Letnice!$A$2:$B$7,2,FALSE)+VLOOKUP(J35,Letnice!$A$2:$B$7,2,FALSE)</f>
        <v>#N/A</v>
      </c>
      <c r="L35" s="94" t="e">
        <f>VLOOKUP(K35,Letnice!$A$16:$B$28,2,FALSE)</f>
        <v>#N/A</v>
      </c>
      <c r="M35" s="25"/>
      <c r="N35" s="74"/>
      <c r="O35" s="24"/>
      <c r="P35" s="11"/>
      <c r="Q35" s="25"/>
      <c r="R35" s="74">
        <f>IF(HOUR(Q35-AI35)*60+MINUTE(Q35-AI35)&lt;=10,0,(HOUR(Q35-AI35)*60+MINUTE(Q35-AI35))-10)</f>
        <v>0</v>
      </c>
      <c r="S35" s="74"/>
      <c r="T35" s="74"/>
      <c r="U35" s="71">
        <f t="shared" si="0"/>
        <v>0</v>
      </c>
      <c r="V35" s="72">
        <f t="shared" si="1"/>
        <v>0</v>
      </c>
      <c r="W35" s="24"/>
      <c r="X35" s="11"/>
      <c r="Y35" s="74"/>
      <c r="Z35" s="74"/>
      <c r="AA35" s="71">
        <f t="shared" si="2"/>
        <v>0</v>
      </c>
      <c r="AB35" s="72">
        <f t="shared" si="3"/>
        <v>0</v>
      </c>
      <c r="AC35" s="11"/>
      <c r="AD35" s="74"/>
      <c r="AE35" s="74"/>
      <c r="AF35" s="71">
        <f t="shared" si="4"/>
        <v>0</v>
      </c>
      <c r="AG35" s="72">
        <f t="shared" si="5"/>
        <v>0</v>
      </c>
      <c r="AH35" s="11"/>
      <c r="AI35" s="25"/>
      <c r="AJ35" s="109"/>
      <c r="AK35" s="25">
        <f t="shared" si="6"/>
        <v>0</v>
      </c>
      <c r="AL35" s="15">
        <f>AI35-M35-AK35</f>
        <v>0</v>
      </c>
      <c r="AM35" s="29">
        <f t="shared" si="7"/>
        <v>0</v>
      </c>
      <c r="AN35" s="29">
        <f>O35+P35+W35+X35+AC35+AH35+AM35+N35+R35+AJ35</f>
        <v>0</v>
      </c>
      <c r="AO35" s="7" t="e">
        <f>L35-AN35</f>
        <v>#N/A</v>
      </c>
      <c r="AP35" s="37"/>
      <c r="AQ35" s="37"/>
      <c r="AR35" s="37"/>
      <c r="AS35" s="37"/>
      <c r="AT35" s="37"/>
      <c r="AU35" s="37"/>
      <c r="AV35" s="37"/>
      <c r="AW35" s="37"/>
    </row>
    <row r="36" spans="1:49" s="3" customFormat="1" ht="12.75">
      <c r="A36" s="28">
        <v>28</v>
      </c>
      <c r="B36" s="31"/>
      <c r="C36" s="17"/>
      <c r="D36" s="18"/>
      <c r="E36" s="21"/>
      <c r="F36" s="21"/>
      <c r="G36" s="21"/>
      <c r="H36" s="92"/>
      <c r="I36" s="92"/>
      <c r="J36" s="92"/>
      <c r="K36" s="93" t="e">
        <f>VLOOKUP(H36,Letnice!$A$2:$B$7,2,FALSE)+VLOOKUP(I36,Letnice!$A$2:$B$7,2,FALSE)+VLOOKUP(J36,Letnice!$A$2:$B$7,2,FALSE)</f>
        <v>#N/A</v>
      </c>
      <c r="L36" s="94" t="e">
        <f>VLOOKUP(K36,Letnice!$A$16:$B$28,2,FALSE)</f>
        <v>#N/A</v>
      </c>
      <c r="M36" s="25"/>
      <c r="N36" s="74"/>
      <c r="O36" s="24"/>
      <c r="P36" s="11"/>
      <c r="Q36" s="25"/>
      <c r="R36" s="74">
        <f>IF(HOUR(Q36-AI36)*60+MINUTE(Q36-AI36)&lt;=10,0,(HOUR(Q36-AI36)*60+MINUTE(Q36-AI36))-10)</f>
        <v>0</v>
      </c>
      <c r="S36" s="74"/>
      <c r="T36" s="74"/>
      <c r="U36" s="71">
        <f t="shared" si="0"/>
        <v>0</v>
      </c>
      <c r="V36" s="72">
        <f t="shared" si="1"/>
        <v>0</v>
      </c>
      <c r="W36" s="24"/>
      <c r="X36" s="11"/>
      <c r="Y36" s="74"/>
      <c r="Z36" s="74"/>
      <c r="AA36" s="71">
        <f t="shared" si="2"/>
        <v>0</v>
      </c>
      <c r="AB36" s="72">
        <f t="shared" si="3"/>
        <v>0</v>
      </c>
      <c r="AC36" s="11"/>
      <c r="AD36" s="74"/>
      <c r="AE36" s="74"/>
      <c r="AF36" s="71">
        <f t="shared" si="4"/>
        <v>0</v>
      </c>
      <c r="AG36" s="72">
        <f t="shared" si="5"/>
        <v>0</v>
      </c>
      <c r="AH36" s="11"/>
      <c r="AI36" s="25"/>
      <c r="AJ36" s="109"/>
      <c r="AK36" s="25">
        <f t="shared" si="6"/>
        <v>0</v>
      </c>
      <c r="AL36" s="15">
        <f>AI36-M36-AK36</f>
        <v>0</v>
      </c>
      <c r="AM36" s="29">
        <f t="shared" si="7"/>
        <v>0</v>
      </c>
      <c r="AN36" s="29">
        <f>O36+P36+W36+X36+AC36+AH36+AM36+N36+R36+AJ36</f>
        <v>0</v>
      </c>
      <c r="AO36" s="7" t="e">
        <f>L36-AN36</f>
        <v>#N/A</v>
      </c>
      <c r="AP36" s="37"/>
      <c r="AQ36" s="37"/>
      <c r="AR36" s="37"/>
      <c r="AS36" s="37"/>
      <c r="AT36" s="37"/>
      <c r="AU36" s="37"/>
      <c r="AV36" s="37"/>
      <c r="AW36" s="37"/>
    </row>
    <row r="37" spans="1:49" ht="12.75">
      <c r="A37" s="28">
        <v>29</v>
      </c>
      <c r="B37" s="31"/>
      <c r="C37" s="17"/>
      <c r="D37" s="18"/>
      <c r="E37" s="21"/>
      <c r="F37" s="21"/>
      <c r="G37" s="21"/>
      <c r="H37" s="92"/>
      <c r="I37" s="92"/>
      <c r="J37" s="92"/>
      <c r="K37" s="93" t="e">
        <f>VLOOKUP(H37,Letnice!$A$2:$B$7,2,FALSE)+VLOOKUP(I37,Letnice!$A$2:$B$7,2,FALSE)+VLOOKUP(J37,Letnice!$A$2:$B$7,2,FALSE)</f>
        <v>#N/A</v>
      </c>
      <c r="L37" s="94" t="e">
        <f>VLOOKUP(K37,Letnice!$A$16:$B$28,2,FALSE)</f>
        <v>#N/A</v>
      </c>
      <c r="M37" s="25"/>
      <c r="N37" s="74"/>
      <c r="O37" s="24"/>
      <c r="P37" s="11"/>
      <c r="Q37" s="25"/>
      <c r="R37" s="74">
        <f>IF(HOUR(Q37-AI37)*60+MINUTE(Q37-AI37)&lt;=10,0,(HOUR(Q37-AI37)*60+MINUTE(Q37-AI37))-10)</f>
        <v>0</v>
      </c>
      <c r="S37" s="74"/>
      <c r="T37" s="74"/>
      <c r="U37" s="71">
        <f t="shared" si="0"/>
        <v>0</v>
      </c>
      <c r="V37" s="72">
        <f t="shared" si="1"/>
        <v>0</v>
      </c>
      <c r="W37" s="24"/>
      <c r="X37" s="11"/>
      <c r="Y37" s="74"/>
      <c r="Z37" s="74"/>
      <c r="AA37" s="71">
        <f t="shared" si="2"/>
        <v>0</v>
      </c>
      <c r="AB37" s="72">
        <f t="shared" si="3"/>
        <v>0</v>
      </c>
      <c r="AC37" s="11"/>
      <c r="AD37" s="74"/>
      <c r="AE37" s="74"/>
      <c r="AF37" s="71">
        <f t="shared" si="4"/>
        <v>0</v>
      </c>
      <c r="AG37" s="72">
        <f t="shared" si="5"/>
        <v>0</v>
      </c>
      <c r="AH37" s="11"/>
      <c r="AI37" s="25"/>
      <c r="AJ37" s="109"/>
      <c r="AK37" s="25">
        <f t="shared" si="6"/>
        <v>0</v>
      </c>
      <c r="AL37" s="15">
        <f>AI37-M37-AK37</f>
        <v>0</v>
      </c>
      <c r="AM37" s="29">
        <f t="shared" si="7"/>
        <v>0</v>
      </c>
      <c r="AN37" s="29">
        <f>O37+P37+W37+X37+AC37+AH37+AM37+N37+R37+AJ37</f>
        <v>0</v>
      </c>
      <c r="AO37" s="7" t="e">
        <f>L37-AN37</f>
        <v>#N/A</v>
      </c>
      <c r="AP37" s="37"/>
      <c r="AQ37" s="37"/>
      <c r="AR37" s="37"/>
      <c r="AS37" s="37"/>
      <c r="AT37" s="37"/>
      <c r="AU37" s="37"/>
      <c r="AV37" s="37"/>
      <c r="AW37" s="37"/>
    </row>
    <row r="38" spans="1:49" ht="12.75">
      <c r="A38" s="28">
        <v>30</v>
      </c>
      <c r="B38" s="31"/>
      <c r="C38" s="17"/>
      <c r="D38" s="18"/>
      <c r="E38" s="21"/>
      <c r="F38" s="21"/>
      <c r="G38" s="21"/>
      <c r="H38" s="92"/>
      <c r="I38" s="92"/>
      <c r="J38" s="92"/>
      <c r="K38" s="93" t="e">
        <f>VLOOKUP(H38,Letnice!$A$2:$B$7,2,FALSE)+VLOOKUP(I38,Letnice!$A$2:$B$7,2,FALSE)+VLOOKUP(J38,Letnice!$A$2:$B$7,2,FALSE)</f>
        <v>#N/A</v>
      </c>
      <c r="L38" s="94" t="e">
        <f>VLOOKUP(K38,Letnice!$A$16:$B$28,2,FALSE)</f>
        <v>#N/A</v>
      </c>
      <c r="M38" s="25"/>
      <c r="N38" s="74"/>
      <c r="O38" s="24"/>
      <c r="P38" s="11"/>
      <c r="Q38" s="25"/>
      <c r="R38" s="74">
        <f>IF(HOUR(Q38-AI38)*60+MINUTE(Q38-AI38)&lt;=10,0,(HOUR(Q38-AI38)*60+MINUTE(Q38-AI38))-10)</f>
        <v>0</v>
      </c>
      <c r="S38" s="74"/>
      <c r="T38" s="74"/>
      <c r="U38" s="71">
        <f t="shared" si="0"/>
        <v>0</v>
      </c>
      <c r="V38" s="72">
        <f t="shared" si="1"/>
        <v>0</v>
      </c>
      <c r="W38" s="24"/>
      <c r="X38" s="11"/>
      <c r="Y38" s="74"/>
      <c r="Z38" s="74"/>
      <c r="AA38" s="71">
        <f t="shared" si="2"/>
        <v>0</v>
      </c>
      <c r="AB38" s="72">
        <f t="shared" si="3"/>
        <v>0</v>
      </c>
      <c r="AC38" s="11"/>
      <c r="AD38" s="74"/>
      <c r="AE38" s="74"/>
      <c r="AF38" s="71">
        <f t="shared" si="4"/>
        <v>0</v>
      </c>
      <c r="AG38" s="72">
        <f t="shared" si="5"/>
        <v>0</v>
      </c>
      <c r="AH38" s="11"/>
      <c r="AI38" s="25"/>
      <c r="AJ38" s="109"/>
      <c r="AK38" s="25">
        <f t="shared" si="6"/>
        <v>0</v>
      </c>
      <c r="AL38" s="15">
        <f>AI38-M38-AK38</f>
        <v>0</v>
      </c>
      <c r="AM38" s="29">
        <f t="shared" si="7"/>
        <v>0</v>
      </c>
      <c r="AN38" s="29">
        <f>O38+P38+W38+X38+AC38+AH38+AM38+N38+R38+AJ38</f>
        <v>0</v>
      </c>
      <c r="AO38" s="7" t="e">
        <f>L38-AN38</f>
        <v>#N/A</v>
      </c>
      <c r="AP38" s="37"/>
      <c r="AQ38" s="37"/>
      <c r="AR38" s="37"/>
      <c r="AS38" s="37"/>
      <c r="AT38" s="37"/>
      <c r="AU38" s="37"/>
      <c r="AV38" s="37"/>
      <c r="AW38" s="37"/>
    </row>
    <row r="39" spans="1:49" ht="12.75">
      <c r="A39" s="28">
        <v>31</v>
      </c>
      <c r="B39" s="32"/>
      <c r="C39" s="17"/>
      <c r="D39" s="18"/>
      <c r="E39" s="21"/>
      <c r="F39" s="21"/>
      <c r="G39" s="21"/>
      <c r="H39" s="92"/>
      <c r="I39" s="92"/>
      <c r="J39" s="92"/>
      <c r="K39" s="93" t="e">
        <f>VLOOKUP(H39,Letnice!$A$2:$B$7,2,FALSE)+VLOOKUP(I39,Letnice!$A$2:$B$7,2,FALSE)+VLOOKUP(J39,Letnice!$A$2:$B$7,2,FALSE)</f>
        <v>#N/A</v>
      </c>
      <c r="L39" s="94" t="e">
        <f>VLOOKUP(K39,Letnice!$A$16:$B$28,2,FALSE)</f>
        <v>#N/A</v>
      </c>
      <c r="M39" s="25"/>
      <c r="N39" s="74"/>
      <c r="O39" s="24"/>
      <c r="P39" s="11"/>
      <c r="Q39" s="25"/>
      <c r="R39" s="74">
        <f>IF(HOUR(Q39-AI39)*60+MINUTE(Q39-AI39)&lt;=10,0,(HOUR(Q39-AI39)*60+MINUTE(Q39-AI39))-10)</f>
        <v>0</v>
      </c>
      <c r="S39" s="74"/>
      <c r="T39" s="74"/>
      <c r="U39" s="71">
        <f t="shared" si="0"/>
        <v>0</v>
      </c>
      <c r="V39" s="72">
        <f t="shared" si="1"/>
        <v>0</v>
      </c>
      <c r="W39" s="24"/>
      <c r="X39" s="11"/>
      <c r="Y39" s="74"/>
      <c r="Z39" s="74"/>
      <c r="AA39" s="71">
        <f t="shared" si="2"/>
        <v>0</v>
      </c>
      <c r="AB39" s="72">
        <f t="shared" si="3"/>
        <v>0</v>
      </c>
      <c r="AC39" s="11"/>
      <c r="AD39" s="74"/>
      <c r="AE39" s="74"/>
      <c r="AF39" s="71">
        <f t="shared" si="4"/>
        <v>0</v>
      </c>
      <c r="AG39" s="72">
        <f t="shared" si="5"/>
        <v>0</v>
      </c>
      <c r="AH39" s="11"/>
      <c r="AI39" s="25"/>
      <c r="AJ39" s="109"/>
      <c r="AK39" s="25">
        <f t="shared" si="6"/>
        <v>0</v>
      </c>
      <c r="AL39" s="15">
        <f>AI39-M39-AK39</f>
        <v>0</v>
      </c>
      <c r="AM39" s="29">
        <f t="shared" si="7"/>
        <v>0</v>
      </c>
      <c r="AN39" s="29">
        <f>O39+P39+W39+X39+AC39+AH39+AM39+N39+R39+AJ39</f>
        <v>0</v>
      </c>
      <c r="AO39" s="7" t="e">
        <f>L39-AN39</f>
        <v>#N/A</v>
      </c>
      <c r="AP39" s="37"/>
      <c r="AQ39" s="37"/>
      <c r="AR39" s="37"/>
      <c r="AS39" s="37"/>
      <c r="AT39" s="37"/>
      <c r="AU39" s="37"/>
      <c r="AV39" s="37"/>
      <c r="AW39" s="37"/>
    </row>
    <row r="40" spans="1:49" ht="12.75">
      <c r="A40" s="28">
        <v>32</v>
      </c>
      <c r="B40" s="31"/>
      <c r="C40" s="30"/>
      <c r="D40" s="21"/>
      <c r="E40" s="21"/>
      <c r="F40" s="21"/>
      <c r="G40" s="21"/>
      <c r="H40" s="92"/>
      <c r="I40" s="92"/>
      <c r="J40" s="92"/>
      <c r="K40" s="93" t="e">
        <f>VLOOKUP(H40,Letnice!$A$2:$B$7,2,FALSE)+VLOOKUP(I40,Letnice!$A$2:$B$7,2,FALSE)+VLOOKUP(J40,Letnice!$A$2:$B$7,2,FALSE)</f>
        <v>#N/A</v>
      </c>
      <c r="L40" s="94" t="e">
        <f>VLOOKUP(K40,Letnice!$A$16:$B$28,2,FALSE)</f>
        <v>#N/A</v>
      </c>
      <c r="M40" s="25"/>
      <c r="N40" s="74"/>
      <c r="O40" s="24"/>
      <c r="P40" s="11"/>
      <c r="Q40" s="25"/>
      <c r="R40" s="74">
        <f>IF(HOUR(Q40-AI40)*60+MINUTE(Q40-AI40)&lt;=10,0,(HOUR(Q40-AI40)*60+MINUTE(Q40-AI40))-10)</f>
        <v>0</v>
      </c>
      <c r="S40" s="74"/>
      <c r="T40" s="74"/>
      <c r="U40" s="71">
        <f t="shared" si="0"/>
        <v>0</v>
      </c>
      <c r="V40" s="72">
        <f t="shared" si="1"/>
        <v>0</v>
      </c>
      <c r="W40" s="24"/>
      <c r="X40" s="11"/>
      <c r="Y40" s="74"/>
      <c r="Z40" s="74"/>
      <c r="AA40" s="71">
        <f t="shared" si="2"/>
        <v>0</v>
      </c>
      <c r="AB40" s="72">
        <f t="shared" si="3"/>
        <v>0</v>
      </c>
      <c r="AC40" s="11"/>
      <c r="AD40" s="74"/>
      <c r="AE40" s="74"/>
      <c r="AF40" s="71">
        <f t="shared" si="4"/>
        <v>0</v>
      </c>
      <c r="AG40" s="72">
        <f t="shared" si="5"/>
        <v>0</v>
      </c>
      <c r="AH40" s="11"/>
      <c r="AI40" s="25"/>
      <c r="AJ40" s="109"/>
      <c r="AK40" s="25">
        <f t="shared" si="6"/>
        <v>0</v>
      </c>
      <c r="AL40" s="15">
        <f>AI40-M40-AK40</f>
        <v>0</v>
      </c>
      <c r="AM40" s="29">
        <f t="shared" si="7"/>
        <v>0</v>
      </c>
      <c r="AN40" s="29">
        <f>O40+P40+W40+X40+AC40+AH40+AM40+N40+R40+AJ40</f>
        <v>0</v>
      </c>
      <c r="AO40" s="7" t="e">
        <f>L40-AN40</f>
        <v>#N/A</v>
      </c>
      <c r="AP40" s="37"/>
      <c r="AQ40" s="37"/>
      <c r="AR40" s="37"/>
      <c r="AS40" s="37"/>
      <c r="AT40" s="37"/>
      <c r="AU40" s="37"/>
      <c r="AV40" s="37"/>
      <c r="AW40" s="37"/>
    </row>
    <row r="41" spans="1:49" ht="12.75">
      <c r="A41" s="28">
        <v>33</v>
      </c>
      <c r="B41" s="31"/>
      <c r="C41" s="30"/>
      <c r="D41" s="21"/>
      <c r="E41" s="21"/>
      <c r="F41" s="21"/>
      <c r="G41" s="21"/>
      <c r="H41" s="92"/>
      <c r="I41" s="92"/>
      <c r="J41" s="92"/>
      <c r="K41" s="93" t="e">
        <f>VLOOKUP(H41,Letnice!$A$2:$B$7,2,FALSE)+VLOOKUP(I41,Letnice!$A$2:$B$7,2,FALSE)+VLOOKUP(J41,Letnice!$A$2:$B$7,2,FALSE)</f>
        <v>#N/A</v>
      </c>
      <c r="L41" s="94" t="e">
        <f>VLOOKUP(K41,Letnice!$A$16:$B$28,2,FALSE)</f>
        <v>#N/A</v>
      </c>
      <c r="M41" s="25"/>
      <c r="N41" s="74"/>
      <c r="O41" s="24"/>
      <c r="P41" s="11"/>
      <c r="Q41" s="25"/>
      <c r="R41" s="74">
        <f>IF(HOUR(Q41-AI41)*60+MINUTE(Q41-AI41)&lt;=10,0,(HOUR(Q41-AI41)*60+MINUTE(Q41-AI41))-10)</f>
        <v>0</v>
      </c>
      <c r="S41" s="74"/>
      <c r="T41" s="74"/>
      <c r="U41" s="71">
        <f t="shared" si="0"/>
        <v>0</v>
      </c>
      <c r="V41" s="72">
        <f t="shared" si="1"/>
        <v>0</v>
      </c>
      <c r="W41" s="24"/>
      <c r="X41" s="11"/>
      <c r="Y41" s="74"/>
      <c r="Z41" s="74"/>
      <c r="AA41" s="71">
        <f t="shared" si="2"/>
        <v>0</v>
      </c>
      <c r="AB41" s="72">
        <f t="shared" si="3"/>
        <v>0</v>
      </c>
      <c r="AC41" s="11"/>
      <c r="AD41" s="74"/>
      <c r="AE41" s="74"/>
      <c r="AF41" s="71">
        <f t="shared" si="4"/>
        <v>0</v>
      </c>
      <c r="AG41" s="72">
        <f t="shared" si="5"/>
        <v>0</v>
      </c>
      <c r="AH41" s="11"/>
      <c r="AI41" s="25"/>
      <c r="AJ41" s="109"/>
      <c r="AK41" s="25">
        <f t="shared" si="6"/>
        <v>0</v>
      </c>
      <c r="AL41" s="15">
        <f>AI41-M41-AK41</f>
        <v>0</v>
      </c>
      <c r="AM41" s="29">
        <f t="shared" si="7"/>
        <v>0</v>
      </c>
      <c r="AN41" s="29">
        <f>O41+P41+W41+X41+AC41+AH41+AM41+N41+R41+AJ41</f>
        <v>0</v>
      </c>
      <c r="AO41" s="7" t="e">
        <f>L41-AN41</f>
        <v>#N/A</v>
      </c>
      <c r="AP41" s="37"/>
      <c r="AQ41" s="37"/>
      <c r="AR41" s="37"/>
      <c r="AS41" s="37"/>
      <c r="AT41" s="37"/>
      <c r="AU41" s="37"/>
      <c r="AV41" s="37"/>
      <c r="AW41" s="37"/>
    </row>
    <row r="42" spans="1:49" ht="12.75">
      <c r="A42" s="28">
        <v>34</v>
      </c>
      <c r="B42" s="31"/>
      <c r="C42" s="30"/>
      <c r="D42" s="21"/>
      <c r="E42" s="21"/>
      <c r="F42" s="21"/>
      <c r="G42" s="21"/>
      <c r="H42" s="92"/>
      <c r="I42" s="92"/>
      <c r="J42" s="92"/>
      <c r="K42" s="93" t="e">
        <f>VLOOKUP(H42,Letnice!$A$2:$B$7,2,FALSE)+VLOOKUP(I42,Letnice!$A$2:$B$7,2,FALSE)+VLOOKUP(J42,Letnice!$A$2:$B$7,2,FALSE)</f>
        <v>#N/A</v>
      </c>
      <c r="L42" s="94" t="e">
        <f>VLOOKUP(K42,Letnice!$A$16:$B$28,2,FALSE)</f>
        <v>#N/A</v>
      </c>
      <c r="M42" s="25"/>
      <c r="N42" s="74"/>
      <c r="O42" s="24"/>
      <c r="P42" s="11"/>
      <c r="Q42" s="25"/>
      <c r="R42" s="74">
        <f>IF(HOUR(Q42-AI42)*60+MINUTE(Q42-AI42)&lt;=10,0,(HOUR(Q42-AI42)*60+MINUTE(Q42-AI42))-10)</f>
        <v>0</v>
      </c>
      <c r="S42" s="74"/>
      <c r="T42" s="74"/>
      <c r="U42" s="71">
        <f t="shared" si="0"/>
        <v>0</v>
      </c>
      <c r="V42" s="72">
        <f t="shared" si="1"/>
        <v>0</v>
      </c>
      <c r="W42" s="24"/>
      <c r="X42" s="11"/>
      <c r="Y42" s="74"/>
      <c r="Z42" s="74"/>
      <c r="AA42" s="71">
        <f t="shared" si="2"/>
        <v>0</v>
      </c>
      <c r="AB42" s="72">
        <f t="shared" si="3"/>
        <v>0</v>
      </c>
      <c r="AC42" s="11"/>
      <c r="AD42" s="74"/>
      <c r="AE42" s="74"/>
      <c r="AF42" s="71">
        <f t="shared" si="4"/>
        <v>0</v>
      </c>
      <c r="AG42" s="72">
        <f t="shared" si="5"/>
        <v>0</v>
      </c>
      <c r="AH42" s="11"/>
      <c r="AI42" s="25"/>
      <c r="AJ42" s="109"/>
      <c r="AK42" s="25">
        <f t="shared" si="6"/>
        <v>0</v>
      </c>
      <c r="AL42" s="15">
        <f>AI42-M42-AK42</f>
        <v>0</v>
      </c>
      <c r="AM42" s="29">
        <f t="shared" si="7"/>
        <v>0</v>
      </c>
      <c r="AN42" s="29">
        <f>O42+P42+W42+X42+AC42+AH42+AM42+N42+R42+AJ42</f>
        <v>0</v>
      </c>
      <c r="AO42" s="7" t="e">
        <f>L42-AN42</f>
        <v>#N/A</v>
      </c>
      <c r="AP42" s="37"/>
      <c r="AQ42" s="37"/>
      <c r="AR42" s="37"/>
      <c r="AS42" s="37"/>
      <c r="AT42" s="37"/>
      <c r="AU42" s="37"/>
      <c r="AV42" s="37"/>
      <c r="AW42" s="37"/>
    </row>
    <row r="43" spans="1:49" ht="12.75">
      <c r="A43" s="37"/>
      <c r="B43" s="37"/>
      <c r="C43" s="37"/>
      <c r="D43" s="37"/>
      <c r="E43" s="37"/>
      <c r="F43" s="37"/>
      <c r="G43" s="37"/>
      <c r="H43" s="95"/>
      <c r="I43" s="95"/>
      <c r="J43" s="95"/>
      <c r="K43" s="95"/>
      <c r="L43" s="37"/>
      <c r="M43" s="63"/>
      <c r="N43" s="67"/>
      <c r="O43" s="37"/>
      <c r="P43" s="37"/>
      <c r="Q43" s="37"/>
      <c r="R43" s="67"/>
      <c r="S43" s="67"/>
      <c r="T43" s="67"/>
      <c r="U43" s="37"/>
      <c r="V43" s="37"/>
      <c r="W43" s="67"/>
      <c r="X43" s="67"/>
      <c r="Y43" s="37"/>
      <c r="Z43" s="67"/>
      <c r="AA43" s="67"/>
      <c r="AB43" s="37"/>
      <c r="AC43" s="63"/>
      <c r="AD43" s="63"/>
      <c r="AE43" s="63"/>
      <c r="AF43" s="37"/>
      <c r="AG43" s="37"/>
      <c r="AH43" s="37"/>
      <c r="AI43" s="37"/>
      <c r="AJ43" s="100"/>
      <c r="AK43" s="57"/>
      <c r="AL43" s="105"/>
      <c r="AM43" s="67"/>
      <c r="AN43" s="37"/>
      <c r="AO43" s="37"/>
      <c r="AP43" s="37"/>
      <c r="AQ43" s="37"/>
      <c r="AR43" s="37"/>
      <c r="AS43" s="37"/>
      <c r="AT43" s="37"/>
      <c r="AU43" s="37"/>
      <c r="AV43" s="37"/>
      <c r="AW43" s="37"/>
    </row>
    <row r="44" spans="1:49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5"/>
      <c r="I44" s="95"/>
      <c r="J44" s="95"/>
      <c r="K44" s="95"/>
      <c r="L44" s="37"/>
      <c r="M44" s="63"/>
      <c r="N44" s="67" t="str">
        <f>Osnovni_podatki!A11</f>
        <v>Predsednik B komisije:</v>
      </c>
      <c r="O44" s="37"/>
      <c r="P44" s="37"/>
      <c r="Q44" s="37"/>
      <c r="R44" s="67"/>
      <c r="S44" s="67"/>
      <c r="T44" s="67"/>
      <c r="U44" s="37"/>
      <c r="V44" s="37"/>
      <c r="W44" s="67"/>
      <c r="X44" s="67"/>
      <c r="Y44" s="37"/>
      <c r="Z44" s="67"/>
      <c r="AA44" s="67"/>
      <c r="AB44" s="37"/>
      <c r="AC44" s="63"/>
      <c r="AD44" s="63"/>
      <c r="AE44" s="63"/>
      <c r="AF44" s="37"/>
      <c r="AG44" s="37"/>
      <c r="AH44" s="37"/>
      <c r="AI44" s="108" t="str">
        <f>Osnovni_podatki!A12</f>
        <v>Vodja tekmovanja:</v>
      </c>
      <c r="AJ44" s="100"/>
      <c r="AK44" s="57"/>
      <c r="AL44" s="105"/>
      <c r="AM44" s="67"/>
      <c r="AN44" s="37"/>
      <c r="AO44" s="37"/>
      <c r="AP44" s="37"/>
      <c r="AQ44" s="37"/>
      <c r="AR44" s="37"/>
      <c r="AS44" s="37"/>
      <c r="AT44" s="37"/>
      <c r="AU44" s="37"/>
      <c r="AV44" s="37"/>
      <c r="AW44" s="37"/>
    </row>
    <row r="45" spans="1:49" ht="12.75">
      <c r="A45" s="37">
        <f>Osnovni_podatki!B10</f>
        <v>0</v>
      </c>
      <c r="B45" s="37"/>
      <c r="C45" s="37"/>
      <c r="D45" s="37"/>
      <c r="E45" s="37"/>
      <c r="F45" s="37"/>
      <c r="G45" s="37"/>
      <c r="H45" s="95"/>
      <c r="I45" s="95"/>
      <c r="J45" s="95"/>
      <c r="K45" s="95"/>
      <c r="L45" s="37"/>
      <c r="M45" s="63"/>
      <c r="N45" s="67">
        <f>Osnovni_podatki!B11</f>
        <v>0</v>
      </c>
      <c r="O45" s="37"/>
      <c r="P45" s="37"/>
      <c r="Q45" s="37"/>
      <c r="R45" s="67"/>
      <c r="S45" s="67"/>
      <c r="T45" s="67"/>
      <c r="U45" s="37"/>
      <c r="V45" s="37"/>
      <c r="W45" s="67"/>
      <c r="X45" s="67"/>
      <c r="Y45" s="37"/>
      <c r="Z45" s="67"/>
      <c r="AA45" s="67"/>
      <c r="AB45" s="37"/>
      <c r="AC45" s="63"/>
      <c r="AD45" s="63"/>
      <c r="AE45" s="63"/>
      <c r="AF45" s="37"/>
      <c r="AG45" s="37"/>
      <c r="AH45" s="37"/>
      <c r="AI45" s="108">
        <f>Osnovni_podatki!B12</f>
        <v>0</v>
      </c>
      <c r="AJ45" s="100"/>
      <c r="AK45" s="57"/>
      <c r="AL45" s="105"/>
      <c r="AM45" s="67"/>
      <c r="AN45" s="37"/>
      <c r="AO45" s="37"/>
      <c r="AP45" s="37"/>
      <c r="AQ45" s="37"/>
      <c r="AR45" s="37"/>
      <c r="AS45" s="37"/>
      <c r="AT45" s="37"/>
      <c r="AU45" s="37"/>
      <c r="AV45" s="37"/>
      <c r="AW45" s="37"/>
    </row>
    <row r="46" spans="1:49" ht="12.75">
      <c r="A46" s="37"/>
      <c r="B46" s="37"/>
      <c r="C46" s="37"/>
      <c r="D46" s="37"/>
      <c r="E46" s="37"/>
      <c r="F46" s="37"/>
      <c r="G46" s="37"/>
      <c r="H46" s="95"/>
      <c r="I46" s="95"/>
      <c r="J46" s="95"/>
      <c r="K46" s="95"/>
      <c r="L46" s="37"/>
      <c r="M46" s="63"/>
      <c r="N46" s="67"/>
      <c r="O46" s="37"/>
      <c r="P46" s="37"/>
      <c r="Q46" s="37"/>
      <c r="R46" s="67"/>
      <c r="S46" s="67"/>
      <c r="T46" s="67"/>
      <c r="U46" s="37"/>
      <c r="V46" s="37"/>
      <c r="W46" s="67"/>
      <c r="X46" s="67"/>
      <c r="Y46" s="37"/>
      <c r="Z46" s="67"/>
      <c r="AA46" s="67"/>
      <c r="AB46" s="37"/>
      <c r="AC46" s="63"/>
      <c r="AD46" s="63"/>
      <c r="AE46" s="63"/>
      <c r="AF46" s="37"/>
      <c r="AG46" s="37"/>
      <c r="AH46" s="37"/>
      <c r="AI46" s="37"/>
      <c r="AJ46" s="100"/>
      <c r="AK46" s="57"/>
      <c r="AL46" s="105"/>
      <c r="AM46" s="67"/>
      <c r="AN46" s="37"/>
      <c r="AO46" s="37"/>
      <c r="AP46" s="37"/>
      <c r="AQ46" s="37"/>
      <c r="AR46" s="37"/>
      <c r="AS46" s="37"/>
      <c r="AT46" s="37"/>
      <c r="AU46" s="37"/>
      <c r="AV46" s="37"/>
      <c r="AW46" s="37"/>
    </row>
    <row r="47" spans="1:49" ht="12.75">
      <c r="A47" s="37"/>
      <c r="B47" s="37"/>
      <c r="C47" s="37"/>
      <c r="D47" s="37"/>
      <c r="E47" s="37"/>
      <c r="F47" s="37"/>
      <c r="G47" s="37"/>
      <c r="L47" s="37"/>
      <c r="M47" s="63"/>
      <c r="N47" s="67"/>
      <c r="O47" s="37"/>
      <c r="P47" s="37"/>
      <c r="Q47" s="37"/>
      <c r="R47" s="67"/>
      <c r="S47" s="67"/>
      <c r="T47" s="67"/>
      <c r="U47" s="37"/>
      <c r="V47" s="37"/>
      <c r="W47" s="67"/>
      <c r="X47" s="67"/>
      <c r="Y47" s="37"/>
      <c r="Z47" s="67"/>
      <c r="AA47" s="67"/>
      <c r="AB47" s="37"/>
      <c r="AC47" s="63"/>
      <c r="AD47" s="63"/>
      <c r="AE47" s="63"/>
      <c r="AF47" s="37"/>
      <c r="AG47" s="37"/>
      <c r="AH47" s="37"/>
      <c r="AI47" s="37"/>
      <c r="AJ47" s="100"/>
      <c r="AK47" s="57"/>
      <c r="AL47" s="105"/>
      <c r="AM47" s="67"/>
      <c r="AN47" s="37"/>
      <c r="AO47" s="37"/>
      <c r="AP47" s="37"/>
      <c r="AQ47" s="37"/>
      <c r="AR47" s="37"/>
      <c r="AS47" s="37"/>
      <c r="AT47" s="37"/>
      <c r="AU47" s="37"/>
      <c r="AV47" s="37"/>
      <c r="AW47" s="37"/>
    </row>
    <row r="48" spans="1:49" ht="12.75">
      <c r="A48" s="37"/>
      <c r="B48" s="37"/>
      <c r="C48" s="37"/>
      <c r="D48" s="37"/>
      <c r="E48" s="37"/>
      <c r="F48" s="37"/>
      <c r="G48" s="37"/>
      <c r="L48" s="37"/>
      <c r="M48" s="63"/>
      <c r="N48" s="67"/>
      <c r="O48" s="37"/>
      <c r="P48" s="37"/>
      <c r="Q48" s="37"/>
      <c r="R48" s="67"/>
      <c r="S48" s="67"/>
      <c r="T48" s="67"/>
      <c r="U48" s="37"/>
      <c r="V48" s="37"/>
      <c r="W48" s="67"/>
      <c r="X48" s="67"/>
      <c r="Y48" s="37"/>
      <c r="Z48" s="67"/>
      <c r="AA48" s="67"/>
      <c r="AB48" s="37"/>
      <c r="AC48" s="63"/>
      <c r="AD48" s="63"/>
      <c r="AE48" s="63"/>
      <c r="AF48" s="37"/>
      <c r="AG48" s="37"/>
      <c r="AH48" s="37"/>
      <c r="AI48" s="37"/>
      <c r="AJ48" s="100"/>
      <c r="AK48" s="37"/>
      <c r="AL48" s="105"/>
      <c r="AM48" s="67"/>
      <c r="AN48" s="37"/>
      <c r="AO48" s="37"/>
      <c r="AP48" s="37"/>
      <c r="AQ48" s="37"/>
      <c r="AR48" s="37"/>
      <c r="AS48" s="37"/>
      <c r="AT48" s="37"/>
      <c r="AU48" s="37"/>
      <c r="AV48" s="37"/>
      <c r="AW48" s="37"/>
    </row>
    <row r="49" spans="1:49" ht="12.75">
      <c r="A49" s="37"/>
      <c r="B49" s="37"/>
      <c r="C49" s="37"/>
      <c r="D49" s="37"/>
      <c r="E49" s="37"/>
      <c r="F49" s="37"/>
      <c r="G49" s="37"/>
      <c r="L49" s="37"/>
      <c r="M49" s="63"/>
      <c r="N49" s="67"/>
      <c r="O49" s="37"/>
      <c r="P49" s="37"/>
      <c r="Q49" s="37"/>
      <c r="R49" s="67"/>
      <c r="S49" s="67"/>
      <c r="T49" s="67"/>
      <c r="U49" s="37"/>
      <c r="V49" s="37"/>
      <c r="W49" s="67"/>
      <c r="X49" s="67"/>
      <c r="Y49" s="37"/>
      <c r="Z49" s="67"/>
      <c r="AA49" s="67"/>
      <c r="AB49" s="37"/>
      <c r="AC49" s="63"/>
      <c r="AD49" s="63"/>
      <c r="AE49" s="63"/>
      <c r="AF49" s="37"/>
      <c r="AG49" s="37"/>
      <c r="AH49" s="37"/>
      <c r="AI49" s="37"/>
      <c r="AJ49" s="100"/>
      <c r="AK49" s="37"/>
      <c r="AL49" s="105"/>
      <c r="AM49" s="6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1:49" ht="12.75">
      <c r="A50" s="37"/>
      <c r="B50" s="37"/>
      <c r="C50" s="37"/>
      <c r="D50" s="37"/>
      <c r="E50" s="37"/>
      <c r="F50" s="37"/>
      <c r="G50" s="37"/>
      <c r="L50" s="37"/>
      <c r="M50" s="63"/>
      <c r="N50" s="67"/>
      <c r="O50" s="37"/>
      <c r="P50" s="37"/>
      <c r="Q50" s="37"/>
      <c r="R50" s="67"/>
      <c r="S50" s="67"/>
      <c r="T50" s="67"/>
      <c r="U50" s="58"/>
      <c r="V50" s="37"/>
      <c r="W50" s="67"/>
      <c r="X50" s="67"/>
      <c r="Y50" s="37"/>
      <c r="Z50" s="67"/>
      <c r="AA50" s="67"/>
      <c r="AB50" s="37"/>
      <c r="AC50" s="63"/>
      <c r="AD50" s="63"/>
      <c r="AE50" s="63"/>
      <c r="AF50" s="26"/>
      <c r="AG50" s="59"/>
      <c r="AH50" s="48"/>
      <c r="AI50" s="37"/>
      <c r="AJ50" s="100"/>
      <c r="AK50" s="37"/>
      <c r="AL50" s="105"/>
      <c r="AM50" s="67"/>
      <c r="AN50" s="37"/>
      <c r="AO50" s="37"/>
      <c r="AP50" s="37"/>
      <c r="AQ50" s="37"/>
      <c r="AR50" s="37"/>
      <c r="AS50" s="37"/>
      <c r="AT50" s="37"/>
      <c r="AU50" s="37"/>
      <c r="AV50" s="37"/>
      <c r="AW50" s="37"/>
    </row>
    <row r="51" spans="1:49" ht="12.75">
      <c r="A51" s="37"/>
      <c r="B51" s="37"/>
      <c r="C51" s="37"/>
      <c r="D51" s="37"/>
      <c r="E51" s="37"/>
      <c r="F51" s="37"/>
      <c r="G51" s="37"/>
      <c r="L51" s="37"/>
      <c r="M51" s="63"/>
      <c r="N51" s="67"/>
      <c r="O51" s="37"/>
      <c r="P51" s="37"/>
      <c r="Q51" s="37"/>
      <c r="R51" s="67"/>
      <c r="S51" s="67"/>
      <c r="T51" s="67"/>
      <c r="U51" s="58"/>
      <c r="V51" s="37"/>
      <c r="W51" s="67"/>
      <c r="X51" s="67"/>
      <c r="Y51" s="37"/>
      <c r="Z51" s="67"/>
      <c r="AA51" s="67"/>
      <c r="AB51" s="37"/>
      <c r="AC51" s="63"/>
      <c r="AD51" s="63"/>
      <c r="AE51" s="63"/>
      <c r="AF51" s="26"/>
      <c r="AG51" s="59"/>
      <c r="AH51" s="48"/>
      <c r="AI51" s="37"/>
      <c r="AJ51" s="100"/>
      <c r="AK51" s="37"/>
      <c r="AL51" s="105"/>
      <c r="AM51" s="67"/>
      <c r="AN51" s="37"/>
      <c r="AO51" s="37"/>
      <c r="AP51" s="37"/>
      <c r="AQ51" s="37"/>
      <c r="AR51" s="37"/>
      <c r="AS51" s="37"/>
      <c r="AT51" s="37"/>
      <c r="AU51" s="37"/>
      <c r="AV51" s="37"/>
      <c r="AW51" s="37"/>
    </row>
    <row r="52" spans="1:49" ht="12.75">
      <c r="A52" s="37"/>
      <c r="B52" s="37"/>
      <c r="C52" s="37"/>
      <c r="D52" s="37"/>
      <c r="E52" s="37"/>
      <c r="F52" s="37"/>
      <c r="G52" s="37"/>
      <c r="L52" s="37"/>
      <c r="M52" s="63"/>
      <c r="N52" s="67"/>
      <c r="O52" s="37"/>
      <c r="P52" s="37"/>
      <c r="Q52" s="37"/>
      <c r="R52" s="67"/>
      <c r="S52" s="67"/>
      <c r="T52" s="67"/>
      <c r="U52" s="58"/>
      <c r="V52" s="37"/>
      <c r="W52" s="67"/>
      <c r="X52" s="67"/>
      <c r="Y52" s="37"/>
      <c r="Z52" s="67"/>
      <c r="AA52" s="67"/>
      <c r="AB52" s="37"/>
      <c r="AC52" s="63"/>
      <c r="AD52" s="63"/>
      <c r="AE52" s="63"/>
      <c r="AF52" s="26"/>
      <c r="AG52" s="59"/>
      <c r="AH52" s="48"/>
      <c r="AI52" s="37"/>
      <c r="AJ52" s="100"/>
      <c r="AK52" s="37"/>
      <c r="AL52" s="105"/>
      <c r="AM52" s="67"/>
      <c r="AN52" s="37"/>
      <c r="AO52" s="37"/>
      <c r="AP52" s="37"/>
      <c r="AQ52" s="37"/>
      <c r="AR52" s="37"/>
      <c r="AS52" s="37"/>
      <c r="AT52" s="37"/>
      <c r="AU52" s="37"/>
      <c r="AV52" s="37"/>
      <c r="AW52" s="37"/>
    </row>
    <row r="53" spans="1:49" ht="12.75">
      <c r="A53" s="37"/>
      <c r="B53" s="37"/>
      <c r="C53" s="37"/>
      <c r="D53" s="37"/>
      <c r="E53" s="37"/>
      <c r="F53" s="37"/>
      <c r="G53" s="37"/>
      <c r="L53" s="37"/>
      <c r="M53" s="63"/>
      <c r="N53" s="67"/>
      <c r="O53" s="37"/>
      <c r="P53" s="37"/>
      <c r="Q53" s="37"/>
      <c r="R53" s="67"/>
      <c r="S53" s="67"/>
      <c r="T53" s="67"/>
      <c r="U53" s="58"/>
      <c r="V53" s="37"/>
      <c r="W53" s="67"/>
      <c r="X53" s="67"/>
      <c r="Y53" s="37"/>
      <c r="Z53" s="67"/>
      <c r="AA53" s="67"/>
      <c r="AB53" s="37"/>
      <c r="AC53" s="63"/>
      <c r="AD53" s="63"/>
      <c r="AE53" s="63"/>
      <c r="AF53" s="26"/>
      <c r="AG53" s="59"/>
      <c r="AH53" s="48"/>
      <c r="AI53" s="37"/>
      <c r="AJ53" s="100"/>
      <c r="AK53" s="37"/>
      <c r="AL53" s="105"/>
      <c r="AM53" s="67"/>
      <c r="AN53" s="37"/>
      <c r="AO53" s="37"/>
      <c r="AP53" s="37"/>
      <c r="AQ53" s="37"/>
      <c r="AR53" s="37"/>
      <c r="AS53" s="37"/>
      <c r="AT53" s="37"/>
      <c r="AU53" s="37"/>
      <c r="AV53" s="37"/>
      <c r="AW53" s="37"/>
    </row>
    <row r="54" spans="1:49" ht="12.75">
      <c r="A54" s="37"/>
      <c r="B54" s="37"/>
      <c r="C54" s="37"/>
      <c r="D54" s="37"/>
      <c r="E54" s="37"/>
      <c r="F54" s="37"/>
      <c r="G54" s="37"/>
      <c r="L54" s="37"/>
      <c r="M54" s="63"/>
      <c r="N54" s="67"/>
      <c r="O54" s="37"/>
      <c r="P54" s="37"/>
      <c r="Q54" s="37"/>
      <c r="R54" s="67"/>
      <c r="S54" s="67"/>
      <c r="T54" s="67"/>
      <c r="U54" s="58"/>
      <c r="V54" s="37"/>
      <c r="W54" s="67"/>
      <c r="X54" s="67"/>
      <c r="Y54" s="37"/>
      <c r="Z54" s="67"/>
      <c r="AA54" s="67"/>
      <c r="AB54" s="37"/>
      <c r="AC54" s="63"/>
      <c r="AD54" s="63"/>
      <c r="AE54" s="63"/>
      <c r="AF54" s="26"/>
      <c r="AG54" s="59"/>
      <c r="AH54" s="48"/>
      <c r="AI54" s="37"/>
      <c r="AJ54" s="100"/>
      <c r="AK54" s="37"/>
      <c r="AL54" s="105"/>
      <c r="AM54" s="67"/>
      <c r="AN54" s="37"/>
      <c r="AO54" s="37"/>
      <c r="AP54" s="37"/>
      <c r="AQ54" s="37"/>
      <c r="AR54" s="37"/>
      <c r="AS54" s="37"/>
      <c r="AT54" s="37"/>
      <c r="AU54" s="37"/>
      <c r="AV54" s="37"/>
      <c r="AW54" s="37"/>
    </row>
    <row r="55" spans="1:49" ht="12.75">
      <c r="A55" s="37"/>
      <c r="B55" s="37"/>
      <c r="C55" s="37"/>
      <c r="D55" s="37"/>
      <c r="E55" s="37"/>
      <c r="F55" s="37"/>
      <c r="G55" s="37"/>
      <c r="L55" s="37"/>
      <c r="M55" s="63"/>
      <c r="N55" s="67"/>
      <c r="O55" s="37"/>
      <c r="P55" s="37"/>
      <c r="Q55" s="37"/>
      <c r="R55" s="67"/>
      <c r="S55" s="67"/>
      <c r="T55" s="67"/>
      <c r="U55" s="58"/>
      <c r="V55" s="37"/>
      <c r="W55" s="67"/>
      <c r="X55" s="67"/>
      <c r="Y55" s="37"/>
      <c r="Z55" s="67"/>
      <c r="AA55" s="67"/>
      <c r="AB55" s="37"/>
      <c r="AC55" s="63"/>
      <c r="AD55" s="63"/>
      <c r="AE55" s="63"/>
      <c r="AF55" s="26"/>
      <c r="AG55" s="59"/>
      <c r="AH55" s="48"/>
      <c r="AI55" s="37"/>
      <c r="AJ55" s="100"/>
      <c r="AK55" s="37"/>
      <c r="AL55" s="105"/>
      <c r="AM55" s="6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pans="1:49" ht="12.75">
      <c r="A56" s="37"/>
      <c r="B56" s="37"/>
      <c r="C56" s="37"/>
      <c r="D56" s="37"/>
      <c r="E56" s="37"/>
      <c r="F56" s="37"/>
      <c r="G56" s="37"/>
      <c r="L56" s="37"/>
      <c r="M56" s="63"/>
      <c r="N56" s="67"/>
      <c r="O56" s="37"/>
      <c r="P56" s="37"/>
      <c r="Q56" s="37"/>
      <c r="R56" s="67"/>
      <c r="S56" s="67"/>
      <c r="T56" s="67"/>
      <c r="U56" s="58"/>
      <c r="V56" s="37"/>
      <c r="W56" s="67"/>
      <c r="X56" s="67"/>
      <c r="Y56" s="37"/>
      <c r="Z56" s="67"/>
      <c r="AA56" s="67"/>
      <c r="AB56" s="37"/>
      <c r="AC56" s="63"/>
      <c r="AD56" s="63"/>
      <c r="AE56" s="63"/>
      <c r="AF56" s="26"/>
      <c r="AG56" s="59"/>
      <c r="AH56" s="48"/>
      <c r="AI56" s="37"/>
      <c r="AJ56" s="100"/>
      <c r="AK56" s="37"/>
      <c r="AL56" s="105"/>
      <c r="AM56" s="67"/>
      <c r="AN56" s="37"/>
      <c r="AO56" s="37"/>
      <c r="AP56" s="37"/>
      <c r="AQ56" s="37"/>
      <c r="AR56" s="37"/>
      <c r="AS56" s="37"/>
      <c r="AT56" s="37"/>
      <c r="AU56" s="37"/>
      <c r="AV56" s="37"/>
      <c r="AW56" s="37"/>
    </row>
    <row r="57" spans="1:49" ht="12.75">
      <c r="A57" s="37"/>
      <c r="B57" s="37"/>
      <c r="C57" s="37"/>
      <c r="D57" s="37"/>
      <c r="E57" s="37"/>
      <c r="F57" s="37"/>
      <c r="G57" s="37"/>
      <c r="L57" s="37"/>
      <c r="M57" s="63"/>
      <c r="N57" s="67"/>
      <c r="O57" s="37"/>
      <c r="P57" s="37"/>
      <c r="Q57" s="37"/>
      <c r="R57" s="67"/>
      <c r="S57" s="67"/>
      <c r="T57" s="67"/>
      <c r="U57" s="58"/>
      <c r="V57" s="37"/>
      <c r="W57" s="67"/>
      <c r="X57" s="67"/>
      <c r="Y57" s="37"/>
      <c r="Z57" s="67"/>
      <c r="AA57" s="67"/>
      <c r="AB57" s="37"/>
      <c r="AC57" s="63"/>
      <c r="AD57" s="63"/>
      <c r="AE57" s="63"/>
      <c r="AF57" s="26"/>
      <c r="AG57" s="59"/>
      <c r="AH57" s="48"/>
      <c r="AI57" s="37"/>
      <c r="AJ57" s="100"/>
      <c r="AK57" s="37"/>
      <c r="AL57" s="105"/>
      <c r="AM57" s="67"/>
      <c r="AN57" s="37"/>
      <c r="AO57" s="37"/>
      <c r="AP57" s="37"/>
      <c r="AQ57" s="37"/>
      <c r="AR57" s="37"/>
      <c r="AS57" s="37"/>
      <c r="AT57" s="37"/>
      <c r="AU57" s="37"/>
      <c r="AV57" s="37"/>
      <c r="AW57" s="37"/>
    </row>
    <row r="58" spans="1:49" ht="12.75">
      <c r="A58" s="37"/>
      <c r="B58" s="37"/>
      <c r="C58" s="37"/>
      <c r="D58" s="37"/>
      <c r="E58" s="37"/>
      <c r="F58" s="37"/>
      <c r="G58" s="37"/>
      <c r="L58" s="37"/>
      <c r="M58" s="63"/>
      <c r="N58" s="67"/>
      <c r="O58" s="37"/>
      <c r="P58" s="37"/>
      <c r="Q58" s="37"/>
      <c r="R58" s="67"/>
      <c r="S58" s="67"/>
      <c r="T58" s="67"/>
      <c r="U58" s="58"/>
      <c r="V58" s="37"/>
      <c r="W58" s="67"/>
      <c r="X58" s="67"/>
      <c r="Y58" s="37"/>
      <c r="Z58" s="67"/>
      <c r="AA58" s="67"/>
      <c r="AB58" s="37"/>
      <c r="AC58" s="63"/>
      <c r="AD58" s="63"/>
      <c r="AE58" s="63"/>
      <c r="AF58" s="26"/>
      <c r="AG58" s="59"/>
      <c r="AH58" s="48"/>
      <c r="AI58" s="37"/>
      <c r="AJ58" s="100"/>
      <c r="AK58" s="37"/>
      <c r="AL58" s="105"/>
      <c r="AM58" s="67"/>
      <c r="AN58" s="37"/>
      <c r="AO58" s="37"/>
      <c r="AP58" s="37"/>
      <c r="AQ58" s="37"/>
      <c r="AR58" s="37"/>
      <c r="AS58" s="37"/>
      <c r="AT58" s="37"/>
      <c r="AU58" s="37"/>
      <c r="AV58" s="37"/>
      <c r="AW58" s="37"/>
    </row>
    <row r="59" spans="1:49" ht="12.75">
      <c r="A59" s="37"/>
      <c r="B59" s="37"/>
      <c r="C59" s="37"/>
      <c r="D59" s="37"/>
      <c r="E59" s="37"/>
      <c r="F59" s="37"/>
      <c r="G59" s="37"/>
      <c r="L59" s="37"/>
      <c r="M59" s="63"/>
      <c r="N59" s="67"/>
      <c r="O59" s="37"/>
      <c r="P59" s="37"/>
      <c r="Q59" s="37"/>
      <c r="R59" s="67"/>
      <c r="S59" s="67"/>
      <c r="T59" s="67"/>
      <c r="U59" s="58"/>
      <c r="V59" s="37"/>
      <c r="W59" s="67"/>
      <c r="X59" s="67"/>
      <c r="Y59" s="37"/>
      <c r="Z59" s="67"/>
      <c r="AA59" s="67"/>
      <c r="AB59" s="37"/>
      <c r="AC59" s="63"/>
      <c r="AD59" s="63"/>
      <c r="AE59" s="63"/>
      <c r="AF59" s="26"/>
      <c r="AG59" s="59"/>
      <c r="AH59" s="48"/>
      <c r="AI59" s="37"/>
      <c r="AJ59" s="100"/>
      <c r="AK59" s="37"/>
      <c r="AL59" s="105"/>
      <c r="AM59" s="67"/>
      <c r="AN59" s="37"/>
      <c r="AO59" s="37"/>
      <c r="AP59" s="37"/>
      <c r="AQ59" s="37"/>
      <c r="AR59" s="37"/>
      <c r="AS59" s="37"/>
      <c r="AT59" s="37"/>
      <c r="AU59" s="37"/>
      <c r="AV59" s="37"/>
      <c r="AW59" s="37"/>
    </row>
    <row r="60" spans="1:49" ht="12.75">
      <c r="A60" s="37"/>
      <c r="B60" s="37"/>
      <c r="C60" s="37"/>
      <c r="D60" s="37"/>
      <c r="E60" s="37"/>
      <c r="F60" s="37"/>
      <c r="G60" s="37"/>
      <c r="L60" s="37"/>
      <c r="M60" s="63"/>
      <c r="N60" s="67"/>
      <c r="O60" s="37"/>
      <c r="P60" s="37"/>
      <c r="Q60" s="37"/>
      <c r="R60" s="67"/>
      <c r="S60" s="67"/>
      <c r="T60" s="67"/>
      <c r="U60" s="58"/>
      <c r="V60" s="37"/>
      <c r="W60" s="67"/>
      <c r="X60" s="67"/>
      <c r="Y60" s="37"/>
      <c r="Z60" s="67"/>
      <c r="AA60" s="67"/>
      <c r="AB60" s="37"/>
      <c r="AC60" s="63"/>
      <c r="AD60" s="63"/>
      <c r="AE60" s="63"/>
      <c r="AF60" s="26"/>
      <c r="AG60" s="59"/>
      <c r="AH60" s="48"/>
      <c r="AI60" s="37"/>
      <c r="AJ60" s="100"/>
      <c r="AK60" s="37"/>
      <c r="AL60" s="105"/>
      <c r="AM60" s="67"/>
      <c r="AN60" s="37"/>
      <c r="AO60" s="37"/>
      <c r="AP60" s="37"/>
      <c r="AQ60" s="37"/>
      <c r="AR60" s="37"/>
      <c r="AS60" s="37"/>
      <c r="AT60" s="37"/>
      <c r="AU60" s="37"/>
      <c r="AV60" s="37"/>
      <c r="AW60" s="37"/>
    </row>
    <row r="61" spans="1:49" ht="12.75">
      <c r="A61" s="37"/>
      <c r="B61" s="37"/>
      <c r="C61" s="37"/>
      <c r="D61" s="37"/>
      <c r="E61" s="37"/>
      <c r="F61" s="37"/>
      <c r="G61" s="37"/>
      <c r="L61" s="37"/>
      <c r="M61" s="63"/>
      <c r="N61" s="67"/>
      <c r="O61" s="37"/>
      <c r="P61" s="37"/>
      <c r="Q61" s="37"/>
      <c r="R61" s="67"/>
      <c r="S61" s="67"/>
      <c r="T61" s="67"/>
      <c r="U61" s="58"/>
      <c r="V61" s="37"/>
      <c r="W61" s="67"/>
      <c r="X61" s="67"/>
      <c r="Y61" s="37"/>
      <c r="Z61" s="67"/>
      <c r="AA61" s="67"/>
      <c r="AB61" s="37"/>
      <c r="AC61" s="63"/>
      <c r="AD61" s="63"/>
      <c r="AE61" s="63"/>
      <c r="AF61" s="26"/>
      <c r="AG61" s="59"/>
      <c r="AH61" s="48"/>
      <c r="AI61" s="37"/>
      <c r="AJ61" s="100"/>
      <c r="AK61" s="37"/>
      <c r="AL61" s="105"/>
      <c r="AM61" s="67"/>
      <c r="AN61" s="37"/>
      <c r="AO61" s="37"/>
      <c r="AP61" s="37"/>
      <c r="AQ61" s="37"/>
      <c r="AR61" s="37"/>
      <c r="AS61" s="37"/>
      <c r="AT61" s="37"/>
      <c r="AU61" s="37"/>
      <c r="AV61" s="37"/>
      <c r="AW61" s="37"/>
    </row>
    <row r="62" spans="1:49" ht="12.75">
      <c r="A62" s="37"/>
      <c r="B62" s="37"/>
      <c r="C62" s="37"/>
      <c r="D62" s="37"/>
      <c r="E62" s="37"/>
      <c r="F62" s="37"/>
      <c r="G62" s="37"/>
      <c r="L62" s="37"/>
      <c r="M62" s="63"/>
      <c r="N62" s="67"/>
      <c r="O62" s="37"/>
      <c r="P62" s="37"/>
      <c r="Q62" s="37"/>
      <c r="R62" s="67"/>
      <c r="S62" s="67"/>
      <c r="T62" s="67"/>
      <c r="U62" s="58"/>
      <c r="V62" s="37"/>
      <c r="W62" s="67"/>
      <c r="X62" s="67"/>
      <c r="Y62" s="37"/>
      <c r="Z62" s="67"/>
      <c r="AA62" s="67"/>
      <c r="AB62" s="37"/>
      <c r="AC62" s="63"/>
      <c r="AD62" s="63"/>
      <c r="AE62" s="63"/>
      <c r="AF62" s="26"/>
      <c r="AG62" s="59"/>
      <c r="AH62" s="48"/>
      <c r="AI62" s="37"/>
      <c r="AJ62" s="100"/>
      <c r="AK62" s="37"/>
      <c r="AL62" s="105"/>
      <c r="AM62" s="67"/>
      <c r="AN62" s="37"/>
      <c r="AO62" s="37"/>
      <c r="AP62" s="37"/>
      <c r="AQ62" s="37"/>
      <c r="AR62" s="37"/>
      <c r="AS62" s="37"/>
      <c r="AT62" s="37"/>
      <c r="AU62" s="37"/>
      <c r="AV62" s="37"/>
      <c r="AW62" s="37"/>
    </row>
    <row r="63" spans="1:49" ht="12.75">
      <c r="A63" s="37"/>
      <c r="B63" s="37"/>
      <c r="C63" s="37"/>
      <c r="D63" s="37"/>
      <c r="E63" s="37"/>
      <c r="F63" s="37"/>
      <c r="G63" s="37"/>
      <c r="L63" s="37"/>
      <c r="M63" s="63"/>
      <c r="N63" s="67"/>
      <c r="O63" s="37"/>
      <c r="P63" s="37"/>
      <c r="Q63" s="37"/>
      <c r="R63" s="67"/>
      <c r="S63" s="67"/>
      <c r="T63" s="67"/>
      <c r="U63" s="58"/>
      <c r="V63" s="37"/>
      <c r="W63" s="67"/>
      <c r="X63" s="67"/>
      <c r="Y63" s="37"/>
      <c r="Z63" s="67"/>
      <c r="AA63" s="67"/>
      <c r="AB63" s="37"/>
      <c r="AC63" s="63"/>
      <c r="AD63" s="63"/>
      <c r="AE63" s="63"/>
      <c r="AF63" s="26"/>
      <c r="AG63" s="59"/>
      <c r="AH63" s="48"/>
      <c r="AI63" s="37"/>
      <c r="AJ63" s="100"/>
      <c r="AK63" s="37"/>
      <c r="AL63" s="105"/>
      <c r="AM63" s="67"/>
      <c r="AN63" s="37"/>
      <c r="AO63" s="37"/>
      <c r="AP63" s="37"/>
      <c r="AQ63" s="37"/>
      <c r="AR63" s="37"/>
      <c r="AS63" s="37"/>
      <c r="AT63" s="37"/>
      <c r="AU63" s="37"/>
      <c r="AV63" s="37"/>
      <c r="AW63" s="37"/>
    </row>
    <row r="64" spans="1:49" ht="12.75">
      <c r="A64" s="37"/>
      <c r="B64" s="37"/>
      <c r="C64" s="37"/>
      <c r="D64" s="37"/>
      <c r="E64" s="37"/>
      <c r="F64" s="37"/>
      <c r="G64" s="37"/>
      <c r="L64" s="37"/>
      <c r="M64" s="63"/>
      <c r="N64" s="67"/>
      <c r="O64" s="37"/>
      <c r="P64" s="37"/>
      <c r="Q64" s="37"/>
      <c r="R64" s="67"/>
      <c r="S64" s="67"/>
      <c r="T64" s="67"/>
      <c r="U64" s="58"/>
      <c r="V64" s="37"/>
      <c r="W64" s="67"/>
      <c r="X64" s="67"/>
      <c r="Y64" s="37"/>
      <c r="Z64" s="67"/>
      <c r="AA64" s="67"/>
      <c r="AB64" s="37"/>
      <c r="AC64" s="63"/>
      <c r="AD64" s="63"/>
      <c r="AE64" s="63"/>
      <c r="AF64" s="26"/>
      <c r="AG64" s="59"/>
      <c r="AH64" s="48"/>
      <c r="AI64" s="37"/>
      <c r="AJ64" s="100"/>
      <c r="AK64" s="37"/>
      <c r="AL64" s="105"/>
      <c r="AM64" s="67"/>
      <c r="AN64" s="37"/>
      <c r="AO64" s="37"/>
      <c r="AP64" s="37"/>
      <c r="AQ64" s="37"/>
      <c r="AR64" s="37"/>
      <c r="AS64" s="37"/>
      <c r="AT64" s="37"/>
      <c r="AU64" s="37"/>
      <c r="AV64" s="37"/>
      <c r="AW64" s="37"/>
    </row>
    <row r="65" spans="36:49" ht="12.75">
      <c r="AJ65" s="100"/>
      <c r="AK65" s="37"/>
      <c r="AL65" s="105"/>
      <c r="AM65" s="67"/>
      <c r="AN65" s="37"/>
      <c r="AO65" s="37"/>
      <c r="AP65" s="37"/>
      <c r="AQ65" s="37"/>
      <c r="AR65" s="37"/>
      <c r="AS65" s="37"/>
      <c r="AT65" s="37"/>
      <c r="AU65" s="37"/>
      <c r="AV65" s="37"/>
      <c r="AW65" s="37"/>
    </row>
    <row r="66" spans="36:49" ht="12.75">
      <c r="AJ66" s="100"/>
      <c r="AK66" s="37"/>
      <c r="AL66" s="105"/>
      <c r="AM66" s="67"/>
      <c r="AN66" s="37"/>
      <c r="AO66" s="37"/>
      <c r="AP66" s="37"/>
      <c r="AQ66" s="37"/>
      <c r="AR66" s="37"/>
      <c r="AS66" s="37"/>
      <c r="AT66" s="37"/>
      <c r="AU66" s="37"/>
      <c r="AV66" s="37"/>
      <c r="AW66" s="37"/>
    </row>
    <row r="67" spans="36:49" ht="12.75">
      <c r="AJ67" s="100"/>
      <c r="AK67" s="37"/>
      <c r="AL67" s="105"/>
      <c r="AM67" s="67"/>
      <c r="AN67" s="37"/>
      <c r="AO67" s="37"/>
      <c r="AP67" s="37"/>
      <c r="AQ67" s="37"/>
      <c r="AR67" s="37"/>
      <c r="AS67" s="37"/>
      <c r="AT67" s="37"/>
      <c r="AU67" s="37"/>
      <c r="AV67" s="37"/>
      <c r="AW67" s="37"/>
    </row>
    <row r="68" spans="36:49" ht="12.75">
      <c r="AJ68" s="100"/>
      <c r="AK68" s="37"/>
      <c r="AL68" s="105"/>
      <c r="AM68" s="67"/>
      <c r="AN68" s="37"/>
      <c r="AO68" s="37"/>
      <c r="AP68" s="37"/>
      <c r="AQ68" s="37"/>
      <c r="AR68" s="37"/>
      <c r="AS68" s="37"/>
      <c r="AT68" s="37"/>
      <c r="AU68" s="37"/>
      <c r="AV68" s="37"/>
      <c r="AW68" s="37"/>
    </row>
  </sheetData>
  <sheetProtection/>
  <mergeCells count="32">
    <mergeCell ref="Y6:AC6"/>
    <mergeCell ref="AD6:AH6"/>
    <mergeCell ref="AJ6:AJ8"/>
    <mergeCell ref="AK6:AK8"/>
    <mergeCell ref="AL6:AL8"/>
    <mergeCell ref="AM6:AM8"/>
    <mergeCell ref="AN6:AN8"/>
    <mergeCell ref="AO6:AO8"/>
    <mergeCell ref="M6:M8"/>
    <mergeCell ref="N6:N8"/>
    <mergeCell ref="AA7:AB7"/>
    <mergeCell ref="AF7:AG7"/>
    <mergeCell ref="A6:A8"/>
    <mergeCell ref="B6:B8"/>
    <mergeCell ref="C6:C8"/>
    <mergeCell ref="D6:D8"/>
    <mergeCell ref="E6:E8"/>
    <mergeCell ref="F6:F8"/>
    <mergeCell ref="G6:G8"/>
    <mergeCell ref="K6:K8"/>
    <mergeCell ref="L6:L8"/>
    <mergeCell ref="O7:P7"/>
    <mergeCell ref="O6:R6"/>
    <mergeCell ref="H7:H8"/>
    <mergeCell ref="I7:I8"/>
    <mergeCell ref="J7:J8"/>
    <mergeCell ref="H6:J6"/>
    <mergeCell ref="AI6:AI8"/>
    <mergeCell ref="R7:R8"/>
    <mergeCell ref="U7:V7"/>
    <mergeCell ref="W7:X7"/>
    <mergeCell ref="S6:X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G64"/>
  <sheetViews>
    <sheetView zoomScale="85" zoomScaleNormal="85" zoomScalePageLayoutView="0" workbookViewId="0" topLeftCell="A4">
      <selection activeCell="D15" sqref="D15"/>
    </sheetView>
  </sheetViews>
  <sheetFormatPr defaultColWidth="9.00390625" defaultRowHeight="12.75"/>
  <cols>
    <col min="1" max="1" width="4.25390625" style="0" customWidth="1"/>
    <col min="2" max="2" width="10.25390625" style="0" customWidth="1"/>
    <col min="3" max="3" width="5.00390625" style="0" customWidth="1"/>
    <col min="4" max="4" width="34.00390625" style="0" bestFit="1" customWidth="1"/>
    <col min="5" max="5" width="19.625" style="0" customWidth="1"/>
    <col min="6" max="6" width="20.75390625" style="0" customWidth="1"/>
    <col min="7" max="7" width="23.375" style="0" customWidth="1"/>
    <col min="8" max="11" width="5.375" style="96" customWidth="1"/>
    <col min="12" max="12" width="6.00390625" style="0" customWidth="1"/>
    <col min="13" max="13" width="11.75390625" style="13" customWidth="1"/>
    <col min="14" max="14" width="3.625" style="68" customWidth="1"/>
    <col min="15" max="15" width="7.25390625" style="0" customWidth="1"/>
    <col min="16" max="16" width="5.00390625" style="0" customWidth="1"/>
    <col min="17" max="17" width="10.00390625" style="0" customWidth="1"/>
    <col min="18" max="18" width="7.375" style="68" customWidth="1"/>
    <col min="19" max="19" width="10.125" style="68" customWidth="1"/>
    <col min="20" max="20" width="10.375" style="68" customWidth="1"/>
    <col min="21" max="22" width="3.125" style="68" customWidth="1"/>
    <col min="23" max="23" width="7.25390625" style="0" customWidth="1"/>
    <col min="24" max="24" width="6.375" style="0" customWidth="1"/>
    <col min="25" max="25" width="12.125" style="0" customWidth="1"/>
    <col min="26" max="26" width="11.625" style="0" customWidth="1"/>
    <col min="27" max="27" width="5.125" style="68" customWidth="1"/>
    <col min="28" max="28" width="5.875" style="68" customWidth="1"/>
    <col min="29" max="29" width="6.625" style="2" customWidth="1"/>
    <col min="30" max="30" width="5.875" style="0" customWidth="1"/>
    <col min="31" max="31" width="9.875" style="0" customWidth="1"/>
    <col min="32" max="32" width="10.375" style="0" customWidth="1"/>
    <col min="33" max="34" width="3.125" style="68" customWidth="1"/>
    <col min="35" max="35" width="6.375" style="0" customWidth="1"/>
    <col min="36" max="36" width="6.00390625" style="0" customWidth="1"/>
    <col min="37" max="37" width="12.375" style="0" customWidth="1"/>
    <col min="38" max="38" width="10.75390625" style="0" customWidth="1"/>
    <col min="39" max="40" width="3.125" style="68" customWidth="1"/>
    <col min="41" max="41" width="6.375" style="0" customWidth="1"/>
    <col min="42" max="42" width="10.875" style="0" customWidth="1"/>
    <col min="43" max="43" width="9.875" style="0" customWidth="1"/>
    <col min="44" max="45" width="3.125" style="68" customWidth="1"/>
    <col min="46" max="46" width="6.875" style="0" customWidth="1"/>
    <col min="47" max="47" width="9.625" style="13" customWidth="1"/>
    <col min="48" max="48" width="6.75390625" style="64" customWidth="1"/>
    <col min="49" max="49" width="11.00390625" style="13" customWidth="1"/>
    <col min="50" max="50" width="10.00390625" style="13" customWidth="1"/>
    <col min="51" max="51" width="8.75390625" style="5" customWidth="1"/>
    <col min="52" max="52" width="9.25390625" style="0" customWidth="1"/>
    <col min="53" max="53" width="11.875" style="0" customWidth="1"/>
  </cols>
  <sheetData>
    <row r="1" spans="1:53" s="43" customFormat="1" ht="18">
      <c r="A1" s="44" t="str">
        <f>Osnovni_podatki!B7</f>
        <v>GZ Tržič, GZ Naklo</v>
      </c>
      <c r="B1" s="44"/>
      <c r="C1" s="44"/>
      <c r="D1" s="44"/>
      <c r="E1" s="44"/>
      <c r="F1" s="44"/>
      <c r="G1" s="44"/>
      <c r="H1" s="91"/>
      <c r="I1" s="91"/>
      <c r="J1" s="91"/>
      <c r="K1" s="91"/>
      <c r="L1" s="45" t="str">
        <f>Osnovni_podatki!B5</f>
        <v>20. tekmovanje pionirjev in mladincev v gasilski orientaciji</v>
      </c>
      <c r="N1" s="65"/>
      <c r="P1" s="45"/>
      <c r="Q1" s="45"/>
      <c r="R1" s="65"/>
      <c r="S1" s="65"/>
      <c r="T1" s="65"/>
      <c r="U1" s="65"/>
      <c r="V1" s="65"/>
      <c r="W1" s="45"/>
      <c r="X1" s="45"/>
      <c r="Y1" s="45"/>
      <c r="Z1" s="45"/>
      <c r="AA1" s="65"/>
      <c r="AB1" s="65"/>
      <c r="AC1" s="45"/>
      <c r="AD1" s="45"/>
      <c r="AE1" s="45"/>
      <c r="AF1" s="45"/>
      <c r="AG1" s="65"/>
      <c r="AH1" s="65"/>
      <c r="AI1" s="45"/>
      <c r="AJ1" s="45"/>
      <c r="AK1" s="45"/>
      <c r="AL1" s="45"/>
      <c r="AM1" s="65"/>
      <c r="AN1" s="65"/>
      <c r="AO1" s="45"/>
      <c r="AP1" s="45"/>
      <c r="AQ1" s="45"/>
      <c r="AR1" s="65"/>
      <c r="AS1" s="65"/>
      <c r="AT1" s="45"/>
      <c r="AU1" s="46"/>
      <c r="AV1" s="61"/>
      <c r="AW1" s="46"/>
      <c r="AX1" s="46"/>
      <c r="AZ1" s="46"/>
      <c r="BA1" s="47" t="str">
        <f>Osnovni_podatki!B8&amp;", "&amp;TEXT(Osnovni_podatki!B9,"dd. mmmm yyyy")</f>
        <v>Podbrezje, 16. september 2017</v>
      </c>
    </row>
    <row r="2" spans="1:57" s="1" customFormat="1" ht="18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50"/>
      <c r="N2" s="66"/>
      <c r="O2" s="50"/>
      <c r="P2" s="51"/>
      <c r="Q2" s="51"/>
      <c r="R2" s="66"/>
      <c r="S2" s="66"/>
      <c r="T2" s="66"/>
      <c r="U2" s="66"/>
      <c r="V2" s="66"/>
      <c r="W2" s="51"/>
      <c r="X2" s="52"/>
      <c r="Y2" s="52"/>
      <c r="Z2" s="52"/>
      <c r="AA2" s="66"/>
      <c r="AB2" s="66"/>
      <c r="AC2" s="50"/>
      <c r="AD2" s="54"/>
      <c r="AE2" s="54"/>
      <c r="AF2" s="54"/>
      <c r="AG2" s="66"/>
      <c r="AH2" s="66"/>
      <c r="AI2" s="53"/>
      <c r="AJ2" s="54"/>
      <c r="AK2" s="54"/>
      <c r="AL2" s="54"/>
      <c r="AM2" s="66"/>
      <c r="AN2" s="66"/>
      <c r="AO2" s="52"/>
      <c r="AP2" s="52"/>
      <c r="AQ2" s="52"/>
      <c r="AR2" s="66"/>
      <c r="AS2" s="66"/>
      <c r="AT2" s="50"/>
      <c r="AU2" s="52"/>
      <c r="AV2" s="62"/>
      <c r="AW2" s="48"/>
      <c r="AX2" s="55"/>
      <c r="AY2" s="55"/>
      <c r="AZ2" s="48"/>
      <c r="BA2" s="48"/>
      <c r="BB2" s="4"/>
      <c r="BC2" s="4"/>
      <c r="BD2" s="4"/>
      <c r="BE2" s="4"/>
    </row>
    <row r="3" spans="1:57" ht="12.75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56"/>
      <c r="N3" s="67"/>
      <c r="O3" s="56"/>
      <c r="P3" s="56"/>
      <c r="Q3" s="56"/>
      <c r="R3" s="67"/>
      <c r="S3" s="67"/>
      <c r="T3" s="67"/>
      <c r="U3" s="67"/>
      <c r="V3" s="67"/>
      <c r="W3" s="56"/>
      <c r="X3" s="26"/>
      <c r="Y3" s="26"/>
      <c r="Z3" s="26"/>
      <c r="AA3" s="67"/>
      <c r="AB3" s="67"/>
      <c r="AC3" s="37"/>
      <c r="AD3" s="37"/>
      <c r="AE3" s="37"/>
      <c r="AF3" s="37"/>
      <c r="AG3" s="67"/>
      <c r="AH3" s="67"/>
      <c r="AI3" s="56"/>
      <c r="AJ3" s="37"/>
      <c r="AK3" s="37"/>
      <c r="AL3" s="37"/>
      <c r="AM3" s="67"/>
      <c r="AN3" s="67"/>
      <c r="AO3" s="26"/>
      <c r="AP3" s="26"/>
      <c r="AQ3" s="26"/>
      <c r="AR3" s="67"/>
      <c r="AS3" s="67"/>
      <c r="AT3" s="37"/>
      <c r="AU3" s="27"/>
      <c r="AV3" s="63"/>
      <c r="AW3" s="48"/>
      <c r="AX3" s="48"/>
      <c r="AY3" s="37"/>
      <c r="AZ3" s="37"/>
      <c r="BA3" s="37"/>
      <c r="BB3" s="3"/>
      <c r="BC3" s="3"/>
      <c r="BD3" s="3"/>
      <c r="BE3" s="3"/>
    </row>
    <row r="4" spans="1:57" ht="18" customHeight="1">
      <c r="A4" s="37"/>
      <c r="B4" s="37"/>
      <c r="C4" s="37"/>
      <c r="D4" s="60" t="s">
        <v>11</v>
      </c>
      <c r="E4" s="37"/>
      <c r="F4" s="37"/>
      <c r="G4" s="37"/>
      <c r="H4" s="56"/>
      <c r="I4" s="56"/>
      <c r="J4" s="56"/>
      <c r="K4" s="56"/>
      <c r="L4" s="56"/>
      <c r="M4" s="37"/>
      <c r="N4" s="67"/>
      <c r="O4" s="37"/>
      <c r="P4" s="37"/>
      <c r="Q4" s="37"/>
      <c r="R4" s="67"/>
      <c r="S4" s="67"/>
      <c r="T4" s="67"/>
      <c r="U4" s="67"/>
      <c r="V4" s="67"/>
      <c r="W4" s="37"/>
      <c r="X4" s="37"/>
      <c r="Y4" s="37"/>
      <c r="Z4" s="37"/>
      <c r="AA4" s="67"/>
      <c r="AB4" s="67"/>
      <c r="AC4" s="37"/>
      <c r="AD4" s="37"/>
      <c r="AE4" s="37"/>
      <c r="AF4" s="37"/>
      <c r="AG4" s="67"/>
      <c r="AH4" s="67"/>
      <c r="AI4" s="37"/>
      <c r="AJ4" s="37"/>
      <c r="AK4" s="37"/>
      <c r="AL4" s="37"/>
      <c r="AM4" s="67"/>
      <c r="AN4" s="67"/>
      <c r="AO4" s="48"/>
      <c r="AP4" s="48"/>
      <c r="AQ4" s="48"/>
      <c r="AR4" s="67"/>
      <c r="AS4" s="67"/>
      <c r="AT4" s="37"/>
      <c r="AU4" s="48"/>
      <c r="AV4" s="63"/>
      <c r="AW4" s="48"/>
      <c r="AX4" s="48"/>
      <c r="AY4" s="48"/>
      <c r="AZ4" s="48"/>
      <c r="BA4" s="37"/>
      <c r="BB4" s="3"/>
      <c r="BC4" s="3"/>
      <c r="BD4" s="3"/>
      <c r="BE4" s="3"/>
    </row>
    <row r="5" spans="1:57" ht="18" customHeight="1">
      <c r="A5" s="37"/>
      <c r="B5" s="37"/>
      <c r="C5" s="37"/>
      <c r="D5" s="60"/>
      <c r="E5" s="37"/>
      <c r="F5" s="37"/>
      <c r="G5" s="37"/>
      <c r="H5" s="56"/>
      <c r="I5" s="56"/>
      <c r="J5" s="56"/>
      <c r="K5" s="56"/>
      <c r="L5" s="56"/>
      <c r="M5" s="37"/>
      <c r="N5" s="67"/>
      <c r="O5" s="3"/>
      <c r="P5" s="3"/>
      <c r="Q5" s="3"/>
      <c r="R5" s="67"/>
      <c r="S5" s="67"/>
      <c r="T5" s="67"/>
      <c r="U5" s="67"/>
      <c r="V5" s="67"/>
      <c r="W5" s="37"/>
      <c r="X5" s="37"/>
      <c r="Y5" s="37"/>
      <c r="Z5" s="37"/>
      <c r="AA5" s="67"/>
      <c r="AB5" s="67"/>
      <c r="AC5" s="37"/>
      <c r="AD5" s="37"/>
      <c r="AE5" s="37"/>
      <c r="AF5" s="37"/>
      <c r="AG5" s="67"/>
      <c r="AH5" s="67"/>
      <c r="AI5" s="37"/>
      <c r="AJ5" s="37"/>
      <c r="AK5" s="37"/>
      <c r="AL5" s="37"/>
      <c r="AM5" s="67"/>
      <c r="AN5" s="67"/>
      <c r="AO5" s="48"/>
      <c r="AP5" s="48"/>
      <c r="AQ5" s="48"/>
      <c r="AR5" s="67"/>
      <c r="AS5" s="67"/>
      <c r="AT5" s="37"/>
      <c r="AU5" s="48"/>
      <c r="AV5" s="63"/>
      <c r="AW5" s="48"/>
      <c r="AX5" s="48"/>
      <c r="AY5" s="48"/>
      <c r="AZ5" s="48"/>
      <c r="BA5" s="37"/>
      <c r="BB5" s="3"/>
      <c r="BC5" s="3"/>
      <c r="BD5" s="3"/>
      <c r="BE5" s="3"/>
    </row>
    <row r="6" spans="1:57" ht="18" customHeight="1">
      <c r="A6" s="129" t="s">
        <v>15</v>
      </c>
      <c r="B6" s="129" t="s">
        <v>14</v>
      </c>
      <c r="C6" s="129" t="s">
        <v>35</v>
      </c>
      <c r="D6" s="129" t="s">
        <v>4</v>
      </c>
      <c r="E6" s="129" t="s">
        <v>19</v>
      </c>
      <c r="F6" s="129" t="s">
        <v>29</v>
      </c>
      <c r="G6" s="129" t="s">
        <v>30</v>
      </c>
      <c r="H6" s="143" t="s">
        <v>49</v>
      </c>
      <c r="I6" s="144"/>
      <c r="J6" s="145"/>
      <c r="K6" s="129" t="s">
        <v>50</v>
      </c>
      <c r="L6" s="140" t="s">
        <v>31</v>
      </c>
      <c r="M6" s="146" t="s">
        <v>16</v>
      </c>
      <c r="N6" s="111" t="s">
        <v>43</v>
      </c>
      <c r="O6" s="135" t="s">
        <v>6</v>
      </c>
      <c r="P6" s="136"/>
      <c r="Q6" s="136"/>
      <c r="R6" s="137"/>
      <c r="S6" s="156" t="s">
        <v>5</v>
      </c>
      <c r="T6" s="149"/>
      <c r="U6" s="149"/>
      <c r="V6" s="149"/>
      <c r="W6" s="149"/>
      <c r="X6" s="157"/>
      <c r="Y6" s="156" t="s">
        <v>0</v>
      </c>
      <c r="Z6" s="149"/>
      <c r="AA6" s="149"/>
      <c r="AB6" s="149"/>
      <c r="AC6" s="149"/>
      <c r="AD6" s="157"/>
      <c r="AE6" s="156" t="s">
        <v>2</v>
      </c>
      <c r="AF6" s="149"/>
      <c r="AG6" s="149"/>
      <c r="AH6" s="149"/>
      <c r="AI6" s="149"/>
      <c r="AJ6" s="157"/>
      <c r="AK6" s="130" t="s">
        <v>57</v>
      </c>
      <c r="AL6" s="131"/>
      <c r="AM6" s="131"/>
      <c r="AN6" s="131"/>
      <c r="AO6" s="132"/>
      <c r="AP6" s="126" t="s">
        <v>10</v>
      </c>
      <c r="AQ6" s="127"/>
      <c r="AR6" s="127"/>
      <c r="AS6" s="127"/>
      <c r="AT6" s="128"/>
      <c r="AU6" s="125" t="s">
        <v>33</v>
      </c>
      <c r="AV6" s="116" t="s">
        <v>63</v>
      </c>
      <c r="AW6" s="125" t="s">
        <v>34</v>
      </c>
      <c r="AX6" s="125" t="s">
        <v>18</v>
      </c>
      <c r="AY6" s="125" t="s">
        <v>17</v>
      </c>
      <c r="AZ6" s="125" t="s">
        <v>20</v>
      </c>
      <c r="BA6" s="123" t="s">
        <v>3</v>
      </c>
      <c r="BB6" s="3"/>
      <c r="BC6" s="3"/>
      <c r="BD6" s="3"/>
      <c r="BE6" s="3"/>
    </row>
    <row r="7" spans="1:57" ht="48.75" customHeight="1">
      <c r="A7" s="129"/>
      <c r="B7" s="129"/>
      <c r="C7" s="129"/>
      <c r="D7" s="129"/>
      <c r="E7" s="129"/>
      <c r="F7" s="129"/>
      <c r="G7" s="129"/>
      <c r="H7" s="133" t="s">
        <v>51</v>
      </c>
      <c r="I7" s="133" t="s">
        <v>52</v>
      </c>
      <c r="J7" s="133" t="s">
        <v>53</v>
      </c>
      <c r="K7" s="129"/>
      <c r="L7" s="141"/>
      <c r="M7" s="147"/>
      <c r="N7" s="112"/>
      <c r="O7" s="122" t="s">
        <v>61</v>
      </c>
      <c r="P7" s="114"/>
      <c r="Q7" s="75" t="s">
        <v>60</v>
      </c>
      <c r="R7" s="138" t="s">
        <v>56</v>
      </c>
      <c r="S7" s="150" t="s">
        <v>71</v>
      </c>
      <c r="T7" s="150" t="s">
        <v>70</v>
      </c>
      <c r="U7" s="114" t="s">
        <v>40</v>
      </c>
      <c r="V7" s="114"/>
      <c r="W7" s="114" t="s">
        <v>9</v>
      </c>
      <c r="X7" s="115"/>
      <c r="Y7" s="150" t="s">
        <v>71</v>
      </c>
      <c r="Z7" s="150" t="s">
        <v>70</v>
      </c>
      <c r="AA7" s="114" t="s">
        <v>40</v>
      </c>
      <c r="AB7" s="114"/>
      <c r="AC7" s="114" t="s">
        <v>37</v>
      </c>
      <c r="AD7" s="115"/>
      <c r="AE7" s="150" t="s">
        <v>71</v>
      </c>
      <c r="AF7" s="150" t="s">
        <v>70</v>
      </c>
      <c r="AG7" s="114" t="s">
        <v>40</v>
      </c>
      <c r="AH7" s="114"/>
      <c r="AI7" s="114" t="s">
        <v>36</v>
      </c>
      <c r="AJ7" s="115"/>
      <c r="AK7" s="150" t="s">
        <v>71</v>
      </c>
      <c r="AL7" s="150" t="s">
        <v>70</v>
      </c>
      <c r="AM7" s="114" t="s">
        <v>40</v>
      </c>
      <c r="AN7" s="114"/>
      <c r="AO7" s="97" t="s">
        <v>54</v>
      </c>
      <c r="AP7" s="154" t="s">
        <v>71</v>
      </c>
      <c r="AQ7" s="150" t="s">
        <v>70</v>
      </c>
      <c r="AR7" s="114" t="s">
        <v>40</v>
      </c>
      <c r="AS7" s="114"/>
      <c r="AT7" s="73" t="s">
        <v>32</v>
      </c>
      <c r="AU7" s="125"/>
      <c r="AV7" s="117"/>
      <c r="AW7" s="125"/>
      <c r="AX7" s="125"/>
      <c r="AY7" s="125"/>
      <c r="AZ7" s="125"/>
      <c r="BA7" s="123"/>
      <c r="BB7" s="3"/>
      <c r="BC7" s="3"/>
      <c r="BD7" s="3"/>
      <c r="BE7" s="3"/>
    </row>
    <row r="8" spans="1:57" ht="15" customHeight="1">
      <c r="A8" s="129"/>
      <c r="B8" s="129"/>
      <c r="C8" s="129"/>
      <c r="D8" s="129"/>
      <c r="E8" s="129"/>
      <c r="F8" s="129"/>
      <c r="G8" s="129"/>
      <c r="H8" s="134"/>
      <c r="I8" s="134"/>
      <c r="J8" s="134"/>
      <c r="K8" s="129"/>
      <c r="L8" s="142"/>
      <c r="M8" s="148"/>
      <c r="N8" s="113"/>
      <c r="O8" s="33" t="s">
        <v>8</v>
      </c>
      <c r="P8" s="69" t="s">
        <v>7</v>
      </c>
      <c r="Q8" s="69"/>
      <c r="R8" s="139"/>
      <c r="S8" s="151"/>
      <c r="T8" s="151"/>
      <c r="U8" s="70" t="s">
        <v>41</v>
      </c>
      <c r="V8" s="70" t="s">
        <v>42</v>
      </c>
      <c r="W8" s="69" t="s">
        <v>8</v>
      </c>
      <c r="X8" s="34" t="s">
        <v>7</v>
      </c>
      <c r="Y8" s="69"/>
      <c r="Z8" s="69"/>
      <c r="AA8" s="70" t="s">
        <v>41</v>
      </c>
      <c r="AB8" s="70" t="s">
        <v>42</v>
      </c>
      <c r="AC8" s="69" t="s">
        <v>8</v>
      </c>
      <c r="AD8" s="34" t="s">
        <v>7</v>
      </c>
      <c r="AE8" s="69"/>
      <c r="AF8" s="69"/>
      <c r="AG8" s="70" t="s">
        <v>41</v>
      </c>
      <c r="AH8" s="70" t="s">
        <v>42</v>
      </c>
      <c r="AI8" s="69" t="s">
        <v>8</v>
      </c>
      <c r="AJ8" s="34" t="s">
        <v>7</v>
      </c>
      <c r="AK8" s="69"/>
      <c r="AL8" s="69"/>
      <c r="AM8" s="70" t="s">
        <v>41</v>
      </c>
      <c r="AN8" s="70" t="s">
        <v>42</v>
      </c>
      <c r="AO8" s="34" t="s">
        <v>7</v>
      </c>
      <c r="AP8" s="69"/>
      <c r="AQ8" s="69"/>
      <c r="AR8" s="70" t="s">
        <v>41</v>
      </c>
      <c r="AS8" s="70" t="s">
        <v>42</v>
      </c>
      <c r="AT8" s="34" t="s">
        <v>7</v>
      </c>
      <c r="AU8" s="125"/>
      <c r="AV8" s="118"/>
      <c r="AW8" s="125"/>
      <c r="AX8" s="125"/>
      <c r="AY8" s="125"/>
      <c r="AZ8" s="125"/>
      <c r="BA8" s="123"/>
      <c r="BB8" s="3"/>
      <c r="BC8" s="3"/>
      <c r="BD8" s="3"/>
      <c r="BE8" s="3"/>
    </row>
    <row r="9" spans="1:58" ht="12.75">
      <c r="A9" s="28">
        <v>1</v>
      </c>
      <c r="B9" s="32"/>
      <c r="C9" s="17">
        <v>24</v>
      </c>
      <c r="D9" s="21" t="s">
        <v>86</v>
      </c>
      <c r="E9" s="21" t="s">
        <v>76</v>
      </c>
      <c r="F9" s="21"/>
      <c r="G9" s="21" t="s">
        <v>87</v>
      </c>
      <c r="H9" s="92">
        <v>2003</v>
      </c>
      <c r="I9" s="92">
        <v>2001</v>
      </c>
      <c r="J9" s="92">
        <v>2005</v>
      </c>
      <c r="K9" s="93">
        <f>VLOOKUP(H9,Letnice!$D$2:$E$12,2,0)+VLOOKUP(I9,Letnice!$D$2:$E$12,2,0)+VLOOKUP(J9,Letnice!$D$2:$E$12,2,0)</f>
        <v>42</v>
      </c>
      <c r="L9" s="101">
        <f>VLOOKUP(K9,Letnice!$D$16:$E$28,2,0)</f>
        <v>1002</v>
      </c>
      <c r="M9" s="25">
        <v>0.3652777777777778</v>
      </c>
      <c r="N9" s="74">
        <v>0</v>
      </c>
      <c r="O9" s="24">
        <v>13.93</v>
      </c>
      <c r="P9" s="11">
        <v>0</v>
      </c>
      <c r="Q9" s="25">
        <v>0.4138888888888889</v>
      </c>
      <c r="R9" s="74">
        <f>IF(HOUR(Q9-AU9)*60+MINUTE(Q9-AU9)&lt;=10,0,(HOUR(Q9-AU9)*60+MINUTE(Q9-AU9))-10)</f>
        <v>0</v>
      </c>
      <c r="S9" s="152">
        <v>0.033541666666666664</v>
      </c>
      <c r="T9" s="155">
        <v>0.03877314814814815</v>
      </c>
      <c r="U9" s="71">
        <f>MINUTE(T9-S9)</f>
        <v>7</v>
      </c>
      <c r="V9" s="72">
        <f>SECOND(T9-S9)</f>
        <v>32</v>
      </c>
      <c r="W9" s="24">
        <v>12.01</v>
      </c>
      <c r="X9" s="11">
        <v>0</v>
      </c>
      <c r="Y9" s="152">
        <v>0.01269675925925926</v>
      </c>
      <c r="Z9" s="155">
        <v>0.018055555555555557</v>
      </c>
      <c r="AA9" s="71">
        <f>MINUTE(Z9-Y9)</f>
        <v>7</v>
      </c>
      <c r="AB9" s="72">
        <f>SECOND(Z9-Y9)</f>
        <v>43</v>
      </c>
      <c r="AC9" s="24">
        <v>14.36</v>
      </c>
      <c r="AD9" s="11">
        <v>0</v>
      </c>
      <c r="AE9" s="152">
        <v>0.04760416666666667</v>
      </c>
      <c r="AF9" s="155">
        <v>0.053148148148148146</v>
      </c>
      <c r="AG9" s="71">
        <f>MINUTE(AF9-AE9)</f>
        <v>7</v>
      </c>
      <c r="AH9" s="72">
        <f>SECOND(AF9-AE9)</f>
        <v>59</v>
      </c>
      <c r="AI9" s="24">
        <v>34.63</v>
      </c>
      <c r="AJ9" s="11">
        <v>5</v>
      </c>
      <c r="AK9" s="152">
        <v>0.018784722222222223</v>
      </c>
      <c r="AL9" s="155">
        <v>0.03045138888888889</v>
      </c>
      <c r="AM9" s="71">
        <f>MINUTE(AL9-AK9)</f>
        <v>16</v>
      </c>
      <c r="AN9" s="72">
        <f>SECOND(AL9-AK9)</f>
        <v>48</v>
      </c>
      <c r="AO9" s="11">
        <v>0</v>
      </c>
      <c r="AP9" s="152">
        <v>0.0009837962962962964</v>
      </c>
      <c r="AQ9" s="152">
        <v>0.004166666666666667</v>
      </c>
      <c r="AR9" s="71">
        <f>MINUTE(AQ9-AP9)</f>
        <v>4</v>
      </c>
      <c r="AS9" s="72">
        <f>SECOND(AQ9-AP9)</f>
        <v>35</v>
      </c>
      <c r="AT9" s="11">
        <v>0</v>
      </c>
      <c r="AU9" s="25">
        <v>0.40914351851851855</v>
      </c>
      <c r="AV9" s="109">
        <v>0</v>
      </c>
      <c r="AW9" s="25">
        <f>TIME(,U9+AA9+AG9+AM9+AR9,AB9+V9+AH9+AN9+AS9)</f>
        <v>0.030983796296296297</v>
      </c>
      <c r="AX9" s="35">
        <f>AU9-M9-AW9</f>
        <v>0.012881944444444435</v>
      </c>
      <c r="AY9" s="36">
        <f>((((HOUR(AX9))*3600)+((MINUTE(AX9))*60)+(SECOND(AX9)))*2)/60</f>
        <v>37.1</v>
      </c>
      <c r="AZ9" s="36">
        <f>O9+P9+W9+X9+AC9+AD9+AI9+AJ9+AO9+AT9+AY9+N9+R9+AV9</f>
        <v>117.03</v>
      </c>
      <c r="BA9" s="10">
        <f>L9-AZ9</f>
        <v>884.97</v>
      </c>
      <c r="BB9" s="6"/>
      <c r="BC9" s="6"/>
      <c r="BD9" s="3"/>
      <c r="BE9" s="3"/>
      <c r="BF9" s="3"/>
    </row>
    <row r="10" spans="1:58" ht="12.75">
      <c r="A10" s="28">
        <v>2</v>
      </c>
      <c r="B10" s="31"/>
      <c r="C10" s="20">
        <v>19</v>
      </c>
      <c r="D10" s="19" t="s">
        <v>78</v>
      </c>
      <c r="E10" s="21" t="s">
        <v>76</v>
      </c>
      <c r="F10" s="21"/>
      <c r="G10" s="21" t="s">
        <v>79</v>
      </c>
      <c r="H10" s="92">
        <v>2001</v>
      </c>
      <c r="I10" s="92">
        <v>2002</v>
      </c>
      <c r="J10" s="92">
        <v>2001</v>
      </c>
      <c r="K10" s="93">
        <f>VLOOKUP(H10,Letnice!$D$2:$E$12,2,0)+VLOOKUP(I10,Letnice!$D$2:$E$12,2,0)+VLOOKUP(J10,Letnice!$D$2:$E$12,2,0)</f>
        <v>47</v>
      </c>
      <c r="L10" s="101">
        <f>VLOOKUP(K10,Letnice!$D$16:$E$28,2,0)</f>
        <v>1001</v>
      </c>
      <c r="M10" s="25">
        <v>0.35833333333333334</v>
      </c>
      <c r="N10" s="74">
        <v>0</v>
      </c>
      <c r="O10" s="24">
        <v>25.78</v>
      </c>
      <c r="P10" s="11">
        <v>2</v>
      </c>
      <c r="Q10" s="25">
        <v>0.3923611111111111</v>
      </c>
      <c r="R10" s="74">
        <f>IF(HOUR(Q10-AU10)*60+MINUTE(Q10-AU10)&lt;=10,0,(HOUR(Q10-AU10)*60+MINUTE(Q10-AU10))-10)</f>
        <v>0</v>
      </c>
      <c r="S10" s="152">
        <v>0.02685185185185185</v>
      </c>
      <c r="T10" s="152">
        <v>0.03244212962962963</v>
      </c>
      <c r="U10" s="71">
        <f>MINUTE(T10-S10)</f>
        <v>8</v>
      </c>
      <c r="V10" s="72">
        <f>SECOND(T10-S10)</f>
        <v>3</v>
      </c>
      <c r="W10" s="24">
        <v>12.76</v>
      </c>
      <c r="X10" s="11">
        <v>10</v>
      </c>
      <c r="Y10" s="152">
        <v>0.004201388888888889</v>
      </c>
      <c r="Z10" s="152">
        <v>0.005555555555555556</v>
      </c>
      <c r="AA10" s="71">
        <f>MINUTE(Z10-Y10)</f>
        <v>1</v>
      </c>
      <c r="AB10" s="72">
        <f>SECOND(Z10-Y10)</f>
        <v>57</v>
      </c>
      <c r="AC10" s="24">
        <v>13.85</v>
      </c>
      <c r="AD10" s="11">
        <v>0</v>
      </c>
      <c r="AE10" s="152">
        <v>0.03960648148148148</v>
      </c>
      <c r="AF10" s="152">
        <v>0.04479166666666667</v>
      </c>
      <c r="AG10" s="71">
        <f>MINUTE(AF10-AE10)</f>
        <v>7</v>
      </c>
      <c r="AH10" s="72">
        <f>SECOND(AF10-AE10)</f>
        <v>28</v>
      </c>
      <c r="AI10" s="24">
        <v>31.56</v>
      </c>
      <c r="AJ10" s="11">
        <v>0</v>
      </c>
      <c r="AK10" s="152">
        <v>0.006203703703703704</v>
      </c>
      <c r="AL10" s="152">
        <v>0.01087962962962963</v>
      </c>
      <c r="AM10" s="71">
        <f>MINUTE(AL10-AK10)</f>
        <v>6</v>
      </c>
      <c r="AN10" s="72">
        <f>SECOND(AL10-AK10)</f>
        <v>44</v>
      </c>
      <c r="AO10" s="11">
        <v>0</v>
      </c>
      <c r="AP10" s="152">
        <v>0.03640046296296296</v>
      </c>
      <c r="AQ10" s="152">
        <v>0.038078703703703705</v>
      </c>
      <c r="AR10" s="71">
        <f>MINUTE(AQ10-AP10)</f>
        <v>2</v>
      </c>
      <c r="AS10" s="72">
        <f>SECOND(AQ10-AP10)</f>
        <v>25</v>
      </c>
      <c r="AT10" s="11">
        <v>0</v>
      </c>
      <c r="AU10" s="25">
        <v>0.38950231481481484</v>
      </c>
      <c r="AV10" s="109">
        <v>0</v>
      </c>
      <c r="AW10" s="25">
        <f>TIME(,U10+AA10+AG10+AM10+AR10,AB10+V10+AH10+AN10+AS10)</f>
        <v>0.018483796296296297</v>
      </c>
      <c r="AX10" s="35">
        <f>AU10-M10-AW10</f>
        <v>0.012685185185185209</v>
      </c>
      <c r="AY10" s="36">
        <f>((((HOUR(AX10))*3600)+((MINUTE(AX10))*60)+(SECOND(AX10)))*2)/60</f>
        <v>36.53333333333333</v>
      </c>
      <c r="AZ10" s="36">
        <f>O10+P10+W10+X10+AC10+AD10+AI10+AJ10+AO10+AT10+AY10+N10+R10+AV10</f>
        <v>132.48333333333335</v>
      </c>
      <c r="BA10" s="10">
        <f>L10-AZ10</f>
        <v>868.5166666666667</v>
      </c>
      <c r="BB10" s="6"/>
      <c r="BC10" s="6"/>
      <c r="BD10" s="3"/>
      <c r="BE10" s="3"/>
      <c r="BF10" s="3"/>
    </row>
    <row r="11" spans="1:58" ht="12.75">
      <c r="A11" s="28">
        <v>3</v>
      </c>
      <c r="B11" s="31"/>
      <c r="C11" s="20">
        <v>22</v>
      </c>
      <c r="D11" s="19" t="s">
        <v>88</v>
      </c>
      <c r="E11" s="21" t="s">
        <v>76</v>
      </c>
      <c r="F11" s="21"/>
      <c r="G11" s="21" t="s">
        <v>89</v>
      </c>
      <c r="H11" s="92">
        <v>2007</v>
      </c>
      <c r="I11" s="92">
        <v>2005</v>
      </c>
      <c r="J11" s="92">
        <v>2001</v>
      </c>
      <c r="K11" s="93">
        <f>VLOOKUP(H11,Letnice!$D$2:$E$12,2,0)+VLOOKUP(I11,Letnice!$D$2:$E$12,2,0)+VLOOKUP(J11,Letnice!$D$2:$E$12,2,0)</f>
        <v>40</v>
      </c>
      <c r="L11" s="101">
        <f>VLOOKUP(K11,Letnice!$D$16:$E$28,2,0)</f>
        <v>1003</v>
      </c>
      <c r="M11" s="25">
        <v>0.3625</v>
      </c>
      <c r="N11" s="74">
        <v>0</v>
      </c>
      <c r="O11" s="24">
        <v>15.78</v>
      </c>
      <c r="P11" s="11">
        <v>0</v>
      </c>
      <c r="Q11" s="25">
        <v>0.41805555555555557</v>
      </c>
      <c r="R11" s="74">
        <f>IF(HOUR(Q11-AU11)*60+MINUTE(Q11-AU11)&lt;=10,0,(HOUR(Q11-AU11)*60+MINUTE(Q11-AU11))-10)</f>
        <v>0</v>
      </c>
      <c r="S11" s="152">
        <v>0.03217592592592593</v>
      </c>
      <c r="T11" s="152">
        <v>0.03765046296296296</v>
      </c>
      <c r="U11" s="71">
        <f>MINUTE(T11-S11)</f>
        <v>7</v>
      </c>
      <c r="V11" s="72">
        <f>SECOND(T11-S11)</f>
        <v>53</v>
      </c>
      <c r="W11" s="24">
        <v>17.91</v>
      </c>
      <c r="X11" s="11">
        <v>0</v>
      </c>
      <c r="Y11" s="152">
        <v>0.011539351851851851</v>
      </c>
      <c r="Z11" s="152">
        <v>0.017083333333333336</v>
      </c>
      <c r="AA11" s="71">
        <f>MINUTE(Z11-Y11)</f>
        <v>7</v>
      </c>
      <c r="AB11" s="72">
        <f>SECOND(Z11-Y11)</f>
        <v>59</v>
      </c>
      <c r="AC11" s="24">
        <v>20.24</v>
      </c>
      <c r="AD11" s="11">
        <v>0</v>
      </c>
      <c r="AE11" s="152">
        <v>0.04710648148148148</v>
      </c>
      <c r="AF11" s="152">
        <v>0.051643518518518526</v>
      </c>
      <c r="AG11" s="71">
        <f>MINUTE(AF11-AE11)</f>
        <v>6</v>
      </c>
      <c r="AH11" s="72">
        <f>SECOND(AF11-AE11)</f>
        <v>32</v>
      </c>
      <c r="AI11" s="24">
        <v>51.14</v>
      </c>
      <c r="AJ11" s="11">
        <v>0</v>
      </c>
      <c r="AK11" s="152">
        <v>0.023564814814814813</v>
      </c>
      <c r="AL11" s="152">
        <v>0.0324537037037037</v>
      </c>
      <c r="AM11" s="71">
        <f>MINUTE(AL11-AK11)</f>
        <v>12</v>
      </c>
      <c r="AN11" s="72">
        <f>SECOND(AL11-AK11)</f>
        <v>48</v>
      </c>
      <c r="AO11" s="11">
        <v>0</v>
      </c>
      <c r="AP11" s="152">
        <v>0.04120370370370371</v>
      </c>
      <c r="AQ11" s="152">
        <v>0.04473379629629629</v>
      </c>
      <c r="AR11" s="71">
        <f>MINUTE(AQ11-AP11)</f>
        <v>5</v>
      </c>
      <c r="AS11" s="72">
        <f>SECOND(AQ11-AP11)</f>
        <v>5</v>
      </c>
      <c r="AT11" s="11">
        <v>4</v>
      </c>
      <c r="AU11" s="25">
        <v>0.41250000000000003</v>
      </c>
      <c r="AV11" s="109">
        <v>0</v>
      </c>
      <c r="AW11" s="25">
        <f>TIME(,U11+AA11+AG11+AM11+AR11,AB11+V11+AH11+AN11+AS11)</f>
        <v>0.027974537037037034</v>
      </c>
      <c r="AX11" s="35">
        <f>AU11-M11-AW11</f>
        <v>0.02202546296296301</v>
      </c>
      <c r="AY11" s="36">
        <f>((((HOUR(AX11))*3600)+((MINUTE(AX11))*60)+(SECOND(AX11)))*2)/60</f>
        <v>63.43333333333333</v>
      </c>
      <c r="AZ11" s="36">
        <f>O11+P11+W11+X11+AC11+AD11+AI11+AJ11+AO11+AT11+AY11+N11+R11+AV11</f>
        <v>172.50333333333333</v>
      </c>
      <c r="BA11" s="10">
        <f>L11-AZ11</f>
        <v>830.4966666666667</v>
      </c>
      <c r="BB11" s="6"/>
      <c r="BC11" s="6"/>
      <c r="BD11" s="3"/>
      <c r="BE11" s="3"/>
      <c r="BF11" s="3"/>
    </row>
    <row r="12" spans="1:58" ht="12.75">
      <c r="A12" s="28">
        <v>4</v>
      </c>
      <c r="B12" s="31"/>
      <c r="C12" s="20">
        <v>45</v>
      </c>
      <c r="D12" s="19" t="s">
        <v>104</v>
      </c>
      <c r="E12" s="21" t="s">
        <v>76</v>
      </c>
      <c r="F12" s="21"/>
      <c r="G12" s="21" t="s">
        <v>116</v>
      </c>
      <c r="H12" s="92">
        <v>2002</v>
      </c>
      <c r="I12" s="92">
        <v>2005</v>
      </c>
      <c r="J12" s="92">
        <v>2005</v>
      </c>
      <c r="K12" s="93">
        <f>VLOOKUP(H12,Letnice!$D$2:$E$12,2,0)+VLOOKUP(I12,Letnice!$D$2:$E$12,2,0)+VLOOKUP(J12,Letnice!$D$2:$E$12,2,0)</f>
        <v>39</v>
      </c>
      <c r="L12" s="101">
        <f>VLOOKUP(K12,Letnice!$D$16:$E$28,2,0)</f>
        <v>1003</v>
      </c>
      <c r="M12" s="25">
        <v>0.39444444444444443</v>
      </c>
      <c r="N12" s="74">
        <v>0</v>
      </c>
      <c r="O12" s="24">
        <v>14.72</v>
      </c>
      <c r="P12" s="11">
        <v>0</v>
      </c>
      <c r="Q12" s="25">
        <v>0.44166666666666665</v>
      </c>
      <c r="R12" s="74">
        <v>0</v>
      </c>
      <c r="S12" s="152">
        <v>0.020949074074074075</v>
      </c>
      <c r="T12" s="152">
        <v>0.026076388888888885</v>
      </c>
      <c r="U12" s="71">
        <f>MINUTE(T12-S12)</f>
        <v>7</v>
      </c>
      <c r="V12" s="72">
        <f>SECOND(T12-S12)</f>
        <v>23</v>
      </c>
      <c r="W12" s="24">
        <v>20.16</v>
      </c>
      <c r="X12" s="11">
        <v>0</v>
      </c>
      <c r="Y12" s="152">
        <v>0.038113425925925926</v>
      </c>
      <c r="Z12" s="152">
        <v>0.039525462962962964</v>
      </c>
      <c r="AA12" s="71">
        <f>MINUTE(Z12-Y12)</f>
        <v>2</v>
      </c>
      <c r="AB12" s="72">
        <f>SECOND(Z12-Y12)</f>
        <v>2</v>
      </c>
      <c r="AC12" s="24">
        <v>18.13</v>
      </c>
      <c r="AD12" s="11">
        <v>0</v>
      </c>
      <c r="AE12" s="152">
        <v>0.03304398148148149</v>
      </c>
      <c r="AF12" s="152">
        <v>0.03622685185185185</v>
      </c>
      <c r="AG12" s="71">
        <f>MINUTE(AF12-AE12)</f>
        <v>4</v>
      </c>
      <c r="AH12" s="72">
        <f>SECOND(AF12-AE12)</f>
        <v>35</v>
      </c>
      <c r="AI12" s="24">
        <v>72.96</v>
      </c>
      <c r="AJ12" s="11">
        <v>5</v>
      </c>
      <c r="AK12" s="152">
        <v>0.0013425925925925925</v>
      </c>
      <c r="AL12" s="152">
        <v>0.010636574074074074</v>
      </c>
      <c r="AM12" s="71">
        <f>MINUTE(AL12-AK12)</f>
        <v>13</v>
      </c>
      <c r="AN12" s="72">
        <f>SECOND(AL12-AK12)</f>
        <v>23</v>
      </c>
      <c r="AO12" s="11">
        <v>0</v>
      </c>
      <c r="AP12" s="152">
        <v>0.028993055555555553</v>
      </c>
      <c r="AQ12" s="152">
        <v>0.029976851851851852</v>
      </c>
      <c r="AR12" s="71">
        <f>MINUTE(AQ12-AP12)</f>
        <v>1</v>
      </c>
      <c r="AS12" s="72">
        <f>SECOND(AQ12-AP12)</f>
        <v>25</v>
      </c>
      <c r="AT12" s="11">
        <v>0</v>
      </c>
      <c r="AU12" s="25">
        <v>0.43158564814814815</v>
      </c>
      <c r="AV12" s="109">
        <v>0</v>
      </c>
      <c r="AW12" s="25">
        <f>TIME(,U12+AA12+AG12+AM12+AR12,AB12+V12+AH12+AN12+AS12)</f>
        <v>0.02</v>
      </c>
      <c r="AX12" s="35">
        <f>AU12-M12-AW12</f>
        <v>0.017141203703703718</v>
      </c>
      <c r="AY12" s="36">
        <f>((((HOUR(AX12))*3600)+((MINUTE(AX12))*60)+(SECOND(AX12)))*2)/60</f>
        <v>49.36666666666667</v>
      </c>
      <c r="AZ12" s="36">
        <f>O12+P12+W12+X12+AC12+AD12+AI12+AJ12+AO12+AT12+AY12+N12+R12+AV12</f>
        <v>180.33666666666667</v>
      </c>
      <c r="BA12" s="10">
        <f>L12-AZ12</f>
        <v>822.6633333333333</v>
      </c>
      <c r="BB12" s="6"/>
      <c r="BC12" s="6"/>
      <c r="BD12" s="3"/>
      <c r="BE12" s="3"/>
      <c r="BF12" s="3"/>
    </row>
    <row r="13" spans="1:58" ht="12.75">
      <c r="A13" s="28">
        <v>5</v>
      </c>
      <c r="B13" s="31"/>
      <c r="C13" s="20">
        <v>15</v>
      </c>
      <c r="D13" s="19" t="s">
        <v>74</v>
      </c>
      <c r="E13" s="21" t="s">
        <v>76</v>
      </c>
      <c r="F13" s="21"/>
      <c r="G13" s="21" t="s">
        <v>77</v>
      </c>
      <c r="H13" s="92">
        <v>2006</v>
      </c>
      <c r="I13" s="92">
        <v>2004</v>
      </c>
      <c r="J13" s="92">
        <v>2004</v>
      </c>
      <c r="K13" s="93">
        <f>VLOOKUP(H13,Letnice!$D$2:$E$12,2,0)+VLOOKUP(I13,Letnice!$D$2:$E$12,2,0)+VLOOKUP(J13,Letnice!$D$2:$E$12,2,0)</f>
        <v>38</v>
      </c>
      <c r="L13" s="101">
        <f>VLOOKUP(K13,Letnice!$D$16:$E$28,2,0)</f>
        <v>1005</v>
      </c>
      <c r="M13" s="25">
        <v>0.3527777777777778</v>
      </c>
      <c r="N13" s="74">
        <v>0</v>
      </c>
      <c r="O13" s="24">
        <v>16.29</v>
      </c>
      <c r="P13" s="11">
        <v>0</v>
      </c>
      <c r="Q13" s="25">
        <v>0.3909722222222222</v>
      </c>
      <c r="R13" s="74">
        <f>IF(HOUR(Q13-AU13)*60+MINUTE(Q13-AU13)&lt;=10,0,(HOUR(Q13-AU13)*60+MINUTE(Q13-AU13))-10)</f>
        <v>0</v>
      </c>
      <c r="S13" s="152">
        <v>0.4011226851851852</v>
      </c>
      <c r="T13" s="152">
        <v>0.4045138888888889</v>
      </c>
      <c r="U13" s="71">
        <f>MINUTE(T13-S13)</f>
        <v>4</v>
      </c>
      <c r="V13" s="72">
        <f>SECOND(T13-S13)</f>
        <v>53</v>
      </c>
      <c r="W13" s="24">
        <v>14.77</v>
      </c>
      <c r="X13" s="11">
        <v>0</v>
      </c>
      <c r="Y13" s="152">
        <v>0.00032407407407407406</v>
      </c>
      <c r="Z13" s="152">
        <v>0.0024305555555555556</v>
      </c>
      <c r="AA13" s="71">
        <f>MINUTE(Z13-Y13)</f>
        <v>3</v>
      </c>
      <c r="AB13" s="72">
        <f>SECOND(Z13-Y13)</f>
        <v>2</v>
      </c>
      <c r="AC13" s="24">
        <v>15.77</v>
      </c>
      <c r="AD13" s="11">
        <v>0</v>
      </c>
      <c r="AE13" s="152">
        <v>0.03678240740740741</v>
      </c>
      <c r="AF13" s="152">
        <v>0.04016203703703704</v>
      </c>
      <c r="AG13" s="71">
        <f>MINUTE(AF13-AE13)</f>
        <v>4</v>
      </c>
      <c r="AH13" s="72">
        <f>SECOND(AF13-AE13)</f>
        <v>52</v>
      </c>
      <c r="AI13" s="24">
        <v>72.77</v>
      </c>
      <c r="AJ13" s="11">
        <v>15</v>
      </c>
      <c r="AK13" s="152">
        <v>0.0043518518518518515</v>
      </c>
      <c r="AL13" s="152">
        <v>0.008599537037037036</v>
      </c>
      <c r="AM13" s="71">
        <f>MINUTE(AL13-AK13)</f>
        <v>6</v>
      </c>
      <c r="AN13" s="72">
        <f>SECOND(AL13-AK13)</f>
        <v>7</v>
      </c>
      <c r="AO13" s="11">
        <v>0</v>
      </c>
      <c r="AP13" s="152">
        <v>0.03217592592592593</v>
      </c>
      <c r="AQ13" s="152">
        <v>0.03327546296296296</v>
      </c>
      <c r="AR13" s="71">
        <f>MINUTE(AQ13-AP13)</f>
        <v>1</v>
      </c>
      <c r="AS13" s="72">
        <f>SECOND(AQ13-AP13)</f>
        <v>35</v>
      </c>
      <c r="AT13" s="11">
        <v>0</v>
      </c>
      <c r="AU13" s="25">
        <v>0.3874768518518519</v>
      </c>
      <c r="AV13" s="109">
        <v>0</v>
      </c>
      <c r="AW13" s="25">
        <f>TIME(,U13+AA13+AG13+AM13+AR13,AB13+V13+AH13+AN13+AS13)</f>
        <v>0.014224537037037037</v>
      </c>
      <c r="AX13" s="35">
        <f>AU13-M13-AW13</f>
        <v>0.02047453703703704</v>
      </c>
      <c r="AY13" s="36">
        <f>((((HOUR(AX13))*3600)+((MINUTE(AX13))*60)+(SECOND(AX13)))*2)/60</f>
        <v>58.96666666666667</v>
      </c>
      <c r="AZ13" s="36">
        <f>O13+P13+W13+X13+AC13+AD13+AI13+AJ13+AO13+AT13+AY13+N13+R13+AV13</f>
        <v>193.56666666666666</v>
      </c>
      <c r="BA13" s="10">
        <f>L13-AZ13</f>
        <v>811.4333333333334</v>
      </c>
      <c r="BB13" s="6"/>
      <c r="BC13" s="6"/>
      <c r="BD13" s="3"/>
      <c r="BE13" s="3"/>
      <c r="BF13" s="3"/>
    </row>
    <row r="14" spans="1:58" ht="12.75">
      <c r="A14" s="28">
        <v>6</v>
      </c>
      <c r="B14" s="31"/>
      <c r="C14" s="20">
        <v>20</v>
      </c>
      <c r="D14" s="19" t="s">
        <v>75</v>
      </c>
      <c r="E14" s="21" t="s">
        <v>76</v>
      </c>
      <c r="F14" s="21"/>
      <c r="G14" s="21" t="s">
        <v>108</v>
      </c>
      <c r="H14" s="92">
        <v>2003</v>
      </c>
      <c r="I14" s="92">
        <v>2005</v>
      </c>
      <c r="J14" s="92">
        <v>2004</v>
      </c>
      <c r="K14" s="93">
        <f>VLOOKUP(H14,Letnice!$D$2:$E$12,2,0)+VLOOKUP(I14,Letnice!$D$2:$E$12,2,0)+VLOOKUP(J14,Letnice!$D$2:$E$12,2,0)</f>
        <v>39</v>
      </c>
      <c r="L14" s="101">
        <f>VLOOKUP(K14,Letnice!$D$16:$E$28,2,0)</f>
        <v>1003</v>
      </c>
      <c r="M14" s="25">
        <v>0.3597222222222222</v>
      </c>
      <c r="N14" s="74">
        <v>0</v>
      </c>
      <c r="O14" s="24">
        <v>20.19</v>
      </c>
      <c r="P14" s="11">
        <v>0</v>
      </c>
      <c r="Q14" s="25">
        <v>0.4270833333333333</v>
      </c>
      <c r="R14" s="74">
        <f>IF(HOUR(Q14-AU14)*60+MINUTE(Q14-AU14)&lt;=10,0,(HOUR(Q14-AU14)*60+MINUTE(Q14-AU14))-10)</f>
        <v>0</v>
      </c>
      <c r="S14" s="152">
        <v>0.028587962962962964</v>
      </c>
      <c r="T14" s="152">
        <v>0.03414351851851852</v>
      </c>
      <c r="U14" s="71">
        <f>MINUTE(T14-S14)</f>
        <v>8</v>
      </c>
      <c r="V14" s="72">
        <f>SECOND(T14-S14)</f>
        <v>0</v>
      </c>
      <c r="W14" s="24">
        <v>32.28</v>
      </c>
      <c r="X14" s="11">
        <v>0</v>
      </c>
      <c r="Y14" s="152">
        <v>0.015162037037037036</v>
      </c>
      <c r="Z14" s="152">
        <v>0.019282407407407408</v>
      </c>
      <c r="AA14" s="71">
        <f>MINUTE(Z14-Y14)</f>
        <v>5</v>
      </c>
      <c r="AB14" s="72">
        <f>SECOND(Z14-Y14)</f>
        <v>56</v>
      </c>
      <c r="AC14" s="24">
        <v>16.75</v>
      </c>
      <c r="AD14" s="11">
        <v>0</v>
      </c>
      <c r="AE14" s="152">
        <v>0.048576388888888884</v>
      </c>
      <c r="AF14" s="152">
        <v>0.05527777777777778</v>
      </c>
      <c r="AG14" s="71">
        <f>MINUTE(AF14-AE14)</f>
        <v>9</v>
      </c>
      <c r="AH14" s="72">
        <f>SECOND(AF14-AE14)</f>
        <v>39</v>
      </c>
      <c r="AI14" s="24">
        <v>59.92</v>
      </c>
      <c r="AJ14" s="11">
        <v>5</v>
      </c>
      <c r="AK14" s="152">
        <v>0.02146990740740741</v>
      </c>
      <c r="AL14" s="152">
        <v>0.03978009259259259</v>
      </c>
      <c r="AM14" s="71">
        <f>MINUTE(AL14-AK14)</f>
        <v>26</v>
      </c>
      <c r="AN14" s="72">
        <f>SECOND(AL14-AK14)</f>
        <v>22</v>
      </c>
      <c r="AO14" s="11">
        <v>5</v>
      </c>
      <c r="AP14" s="152">
        <v>0.036898148148148145</v>
      </c>
      <c r="AQ14" s="152">
        <v>0.03993055555555556</v>
      </c>
      <c r="AR14" s="71">
        <f>MINUTE(AQ14-AP14)</f>
        <v>4</v>
      </c>
      <c r="AS14" s="72">
        <f>SECOND(AQ14-AP14)</f>
        <v>22</v>
      </c>
      <c r="AT14" s="11">
        <v>0</v>
      </c>
      <c r="AU14" s="25">
        <v>0.4197106481481481</v>
      </c>
      <c r="AV14" s="109">
        <v>0</v>
      </c>
      <c r="AW14" s="25">
        <f>TIME(,U14+AA14+AG14+AM14+AR14,AB14+V14+AH14+AN14+AS14)</f>
        <v>0.03771990740740741</v>
      </c>
      <c r="AX14" s="35">
        <f>AU14-M14-AW14</f>
        <v>0.022268518518518493</v>
      </c>
      <c r="AY14" s="36">
        <f>((((HOUR(AX14))*3600)+((MINUTE(AX14))*60)+(SECOND(AX14)))*2)/60</f>
        <v>64.13333333333334</v>
      </c>
      <c r="AZ14" s="36">
        <f>O14+P14+W14+X14+AC14+AD14+AI14+AJ14+AO14+AT14+AY14+N14+R14+AV14</f>
        <v>203.2733333333333</v>
      </c>
      <c r="BA14" s="10">
        <f>L14-AZ14</f>
        <v>799.7266666666667</v>
      </c>
      <c r="BB14" s="6"/>
      <c r="BC14" s="6"/>
      <c r="BD14" s="3"/>
      <c r="BE14" s="3"/>
      <c r="BF14" s="3"/>
    </row>
    <row r="15" spans="1:58" ht="12.75">
      <c r="A15" s="28">
        <v>7</v>
      </c>
      <c r="B15" s="31"/>
      <c r="C15" s="20">
        <v>28</v>
      </c>
      <c r="D15" s="19" t="s">
        <v>91</v>
      </c>
      <c r="E15" s="21" t="s">
        <v>76</v>
      </c>
      <c r="F15" s="21"/>
      <c r="G15" s="21" t="s">
        <v>101</v>
      </c>
      <c r="H15" s="92">
        <v>2005</v>
      </c>
      <c r="I15" s="92">
        <v>2005</v>
      </c>
      <c r="J15" s="92">
        <v>2005</v>
      </c>
      <c r="K15" s="93">
        <f>VLOOKUP(H15,Letnice!$D$2:$E$12,2,0)+VLOOKUP(I15,Letnice!$D$2:$E$12,2,0)+VLOOKUP(J15,Letnice!$D$2:$E$12,2,0)</f>
        <v>36</v>
      </c>
      <c r="L15" s="101">
        <f>VLOOKUP(K15,Letnice!$D$16:$E$28,2,0)</f>
        <v>1005</v>
      </c>
      <c r="M15" s="25">
        <v>0.37083333333333335</v>
      </c>
      <c r="N15" s="74">
        <v>0</v>
      </c>
      <c r="O15" s="24">
        <v>19.31</v>
      </c>
      <c r="P15" s="11">
        <v>2</v>
      </c>
      <c r="Q15" s="25">
        <v>0.4236111111111111</v>
      </c>
      <c r="R15" s="74">
        <f>IF(HOUR(Q15-AU15)*60+MINUTE(Q15-AU15)&lt;=10,0,(HOUR(Q15-AU15)*60+MINUTE(Q15-AU15))-10)</f>
        <v>0</v>
      </c>
      <c r="S15" s="152">
        <v>0.0001388888888888889</v>
      </c>
      <c r="T15" s="152">
        <v>0.0014699074074074074</v>
      </c>
      <c r="U15" s="71">
        <f>MINUTE(T15-S15)</f>
        <v>1</v>
      </c>
      <c r="V15" s="72">
        <f>SECOND(T15-S15)</f>
        <v>55</v>
      </c>
      <c r="W15" s="24">
        <v>24.89</v>
      </c>
      <c r="X15" s="11">
        <v>5</v>
      </c>
      <c r="Y15" s="152">
        <v>0.02480324074074074</v>
      </c>
      <c r="Z15" s="152">
        <v>0.026342592592592588</v>
      </c>
      <c r="AA15" s="71">
        <f>MINUTE(Z15-Y15)</f>
        <v>2</v>
      </c>
      <c r="AB15" s="72">
        <f>SECOND(Z15-Y15)</f>
        <v>13</v>
      </c>
      <c r="AC15" s="24">
        <v>21.32</v>
      </c>
      <c r="AD15" s="11">
        <v>5</v>
      </c>
      <c r="AE15" s="152">
        <v>0.08260416666666666</v>
      </c>
      <c r="AF15" s="152">
        <v>0.08554398148148147</v>
      </c>
      <c r="AG15" s="71">
        <f>MINUTE(AF15-AE15)</f>
        <v>4</v>
      </c>
      <c r="AH15" s="72">
        <f>SECOND(AF15-AE15)</f>
        <v>14</v>
      </c>
      <c r="AI15" s="24">
        <v>60.94</v>
      </c>
      <c r="AJ15" s="11">
        <v>0</v>
      </c>
      <c r="AK15" s="152">
        <v>0.03099537037037037</v>
      </c>
      <c r="AL15" s="152">
        <v>0.04232638888888889</v>
      </c>
      <c r="AM15" s="71">
        <f>MINUTE(AL15-AK15)</f>
        <v>16</v>
      </c>
      <c r="AN15" s="72">
        <f>SECOND(AL15-AK15)</f>
        <v>19</v>
      </c>
      <c r="AO15" s="11">
        <v>0</v>
      </c>
      <c r="AP15" s="152">
        <v>0.0042824074074074075</v>
      </c>
      <c r="AQ15" s="152">
        <v>0.006423611111111112</v>
      </c>
      <c r="AR15" s="71">
        <f>MINUTE(AQ15-AP15)</f>
        <v>3</v>
      </c>
      <c r="AS15" s="72">
        <f>SECOND(AQ15-AP15)</f>
        <v>5</v>
      </c>
      <c r="AT15" s="11">
        <v>2</v>
      </c>
      <c r="AU15" s="25">
        <v>0.4221064814814815</v>
      </c>
      <c r="AV15" s="109">
        <v>0</v>
      </c>
      <c r="AW15" s="25">
        <f>TIME(,U15+AA15+AG15+AM15+AR15,AB15+V15+AH15+AN15+AS15)</f>
        <v>0.019282407407407408</v>
      </c>
      <c r="AX15" s="35">
        <f>AU15-M15-AW15</f>
        <v>0.03199074074074074</v>
      </c>
      <c r="AY15" s="36">
        <f>((((HOUR(AX15))*3600)+((MINUTE(AX15))*60)+(SECOND(AX15)))*2)/60</f>
        <v>92.13333333333334</v>
      </c>
      <c r="AZ15" s="36">
        <f>O15+P15+W15+X15+AC15+AD15+AI15+AJ15+AO15+AT15+AY15+N15+R15+AV15</f>
        <v>232.59333333333336</v>
      </c>
      <c r="BA15" s="10">
        <f>L15-AZ15</f>
        <v>772.4066666666666</v>
      </c>
      <c r="BB15" s="6"/>
      <c r="BC15" s="6"/>
      <c r="BD15" s="3"/>
      <c r="BE15" s="3"/>
      <c r="BF15" s="3"/>
    </row>
    <row r="16" spans="1:58" ht="12.75">
      <c r="A16" s="28">
        <v>8</v>
      </c>
      <c r="B16" s="31"/>
      <c r="C16" s="20">
        <v>29</v>
      </c>
      <c r="D16" s="19" t="s">
        <v>98</v>
      </c>
      <c r="E16" s="21" t="s">
        <v>76</v>
      </c>
      <c r="F16" s="21"/>
      <c r="G16" s="21" t="s">
        <v>109</v>
      </c>
      <c r="H16" s="92">
        <v>2004</v>
      </c>
      <c r="I16" s="92">
        <v>2005</v>
      </c>
      <c r="J16" s="92">
        <v>2007</v>
      </c>
      <c r="K16" s="93">
        <f>VLOOKUP(H16,Letnice!$D$2:$E$12,2,0)+VLOOKUP(I16,Letnice!$D$2:$E$12,2,0)+VLOOKUP(J16,Letnice!$D$2:$E$12,2,0)</f>
        <v>37</v>
      </c>
      <c r="L16" s="101">
        <f>VLOOKUP(K16,Letnice!$D$16:$E$28,2,0)</f>
        <v>1005</v>
      </c>
      <c r="M16" s="25">
        <v>0.37222222222222223</v>
      </c>
      <c r="N16" s="74">
        <v>0</v>
      </c>
      <c r="O16" s="24">
        <v>26.48</v>
      </c>
      <c r="P16" s="11">
        <v>0</v>
      </c>
      <c r="Q16" s="25">
        <v>0.4284722222222222</v>
      </c>
      <c r="R16" s="74">
        <f>IF(HOUR(Q16-AU16)*60+MINUTE(Q16-AU16)&lt;=10,0,(HOUR(Q16-AU16)*60+MINUTE(Q16-AU16))-10)</f>
        <v>0</v>
      </c>
      <c r="S16" s="152">
        <v>0.0017476851851851852</v>
      </c>
      <c r="T16" s="152">
        <v>0.004976851851851852</v>
      </c>
      <c r="U16" s="71">
        <f>MINUTE(T16-S16)</f>
        <v>4</v>
      </c>
      <c r="V16" s="72">
        <f>SECOND(T16-S16)</f>
        <v>39</v>
      </c>
      <c r="W16" s="24">
        <v>33.58</v>
      </c>
      <c r="X16" s="11">
        <v>15</v>
      </c>
      <c r="Y16" s="152">
        <v>0.02298611111111111</v>
      </c>
      <c r="Z16" s="152">
        <v>0.024849537037037035</v>
      </c>
      <c r="AA16" s="71">
        <f>MINUTE(Z16-Y16)</f>
        <v>2</v>
      </c>
      <c r="AB16" s="72">
        <f>SECOND(Z16-Y16)</f>
        <v>41</v>
      </c>
      <c r="AC16" s="24">
        <v>26.62</v>
      </c>
      <c r="AD16" s="11">
        <v>6</v>
      </c>
      <c r="AE16" s="152">
        <v>0.05443287037037037</v>
      </c>
      <c r="AF16" s="152">
        <v>0.06311342592592593</v>
      </c>
      <c r="AG16" s="71">
        <f>MINUTE(AF16-AE16)</f>
        <v>12</v>
      </c>
      <c r="AH16" s="72">
        <f>SECOND(AF16-AE16)</f>
        <v>30</v>
      </c>
      <c r="AI16" s="24">
        <v>90</v>
      </c>
      <c r="AJ16" s="11">
        <v>30</v>
      </c>
      <c r="AK16" s="152">
        <v>0.033240740740740744</v>
      </c>
      <c r="AL16" s="152">
        <v>0.04478009259259259</v>
      </c>
      <c r="AM16" s="71">
        <f>MINUTE(AL16-AK16)</f>
        <v>16</v>
      </c>
      <c r="AN16" s="72">
        <f>SECOND(AL16-AK16)</f>
        <v>37</v>
      </c>
      <c r="AO16" s="11">
        <v>48</v>
      </c>
      <c r="AP16" s="152">
        <v>0.008217592592592594</v>
      </c>
      <c r="AQ16" s="152">
        <v>0.010011574074074074</v>
      </c>
      <c r="AR16" s="71">
        <f>MINUTE(AQ16-AP16)</f>
        <v>2</v>
      </c>
      <c r="AS16" s="72">
        <f>SECOND(AQ16-AP16)</f>
        <v>35</v>
      </c>
      <c r="AT16" s="11">
        <v>0</v>
      </c>
      <c r="AU16" s="25">
        <v>0.42546296296296293</v>
      </c>
      <c r="AV16" s="109">
        <v>0</v>
      </c>
      <c r="AW16" s="25">
        <f>TIME(,U16+AA16+AG16+AM16+AR16,AB16+V16+AH16+AN16+AS16)</f>
        <v>0.02710648148148148</v>
      </c>
      <c r="AX16" s="35">
        <f>AU16-M16-AW16</f>
        <v>0.026134259259259218</v>
      </c>
      <c r="AY16" s="36">
        <f>((((HOUR(AX16))*3600)+((MINUTE(AX16))*60)+(SECOND(AX16)))*2)/60</f>
        <v>75.26666666666667</v>
      </c>
      <c r="AZ16" s="36">
        <f>O16+P16+W16+X16+AC16+AD16+AI16+AJ16+AO16+AT16+AY16+N16+R16+AV16</f>
        <v>350.94666666666666</v>
      </c>
      <c r="BA16" s="10">
        <f>L16-AZ16</f>
        <v>654.0533333333333</v>
      </c>
      <c r="BB16" s="6"/>
      <c r="BC16" s="6"/>
      <c r="BD16" s="3"/>
      <c r="BE16" s="3"/>
      <c r="BF16" s="3"/>
    </row>
    <row r="17" spans="1:58" ht="12.75">
      <c r="A17" s="28">
        <v>9</v>
      </c>
      <c r="B17" s="31"/>
      <c r="C17" s="20">
        <v>18</v>
      </c>
      <c r="D17" s="19" t="s">
        <v>83</v>
      </c>
      <c r="E17" s="21" t="s">
        <v>76</v>
      </c>
      <c r="F17" s="21"/>
      <c r="G17" s="21" t="s">
        <v>84</v>
      </c>
      <c r="H17" s="92">
        <v>2004</v>
      </c>
      <c r="I17" s="92">
        <v>2004</v>
      </c>
      <c r="J17" s="92">
        <v>2005</v>
      </c>
      <c r="K17" s="93">
        <f>VLOOKUP(H17,Letnice!$D$2:$E$12,2,0)+VLOOKUP(I17,Letnice!$D$2:$E$12,2,0)+VLOOKUP(J17,Letnice!$D$2:$E$12,2,0)</f>
        <v>38</v>
      </c>
      <c r="L17" s="101">
        <f>VLOOKUP(K17,Letnice!$D$16:$E$28,2,0)</f>
        <v>1005</v>
      </c>
      <c r="M17" s="25">
        <v>0.35694444444444445</v>
      </c>
      <c r="N17" s="74">
        <v>0</v>
      </c>
      <c r="O17" s="24">
        <v>22.15</v>
      </c>
      <c r="P17" s="11">
        <v>0</v>
      </c>
      <c r="Q17" s="25">
        <v>0.39999999999999997</v>
      </c>
      <c r="R17" s="74">
        <f>IF(HOUR(Q17-AU17)*60+MINUTE(Q17-AU17)&lt;=10,0,(HOUR(Q17-AU17)*60+MINUTE(Q17-AU17))-10)</f>
        <v>0</v>
      </c>
      <c r="S17" s="159">
        <v>0.026273148148148153</v>
      </c>
      <c r="T17" s="152">
        <v>0.03072916666666667</v>
      </c>
      <c r="U17" s="71">
        <f>MINUTE(T17-S17)</f>
        <v>6</v>
      </c>
      <c r="V17" s="72">
        <f>SECOND(T17-S17)</f>
        <v>25</v>
      </c>
      <c r="W17" s="24">
        <v>14.07</v>
      </c>
      <c r="X17" s="11">
        <v>0</v>
      </c>
      <c r="Y17" s="152">
        <v>0.011238425925925928</v>
      </c>
      <c r="Z17" s="152">
        <v>0.015972222222222224</v>
      </c>
      <c r="AA17" s="71">
        <f>MINUTE(Z17-Y17)</f>
        <v>6</v>
      </c>
      <c r="AB17" s="72">
        <f>SECOND(Z17-Y17)</f>
        <v>49</v>
      </c>
      <c r="AC17" s="24">
        <v>23.48</v>
      </c>
      <c r="AD17" s="11">
        <v>200</v>
      </c>
      <c r="AE17" s="152">
        <v>0.04449074074074074</v>
      </c>
      <c r="AF17" s="152">
        <v>0.048240740740740744</v>
      </c>
      <c r="AG17" s="71">
        <f>MINUTE(AF17-AE17)</f>
        <v>5</v>
      </c>
      <c r="AH17" s="72">
        <f>SECOND(AF17-AE17)</f>
        <v>24</v>
      </c>
      <c r="AI17" s="24">
        <v>40.98</v>
      </c>
      <c r="AJ17" s="11">
        <v>5</v>
      </c>
      <c r="AK17" s="152">
        <v>0.03298611111111111</v>
      </c>
      <c r="AL17" s="152">
        <v>0.03599537037037037</v>
      </c>
      <c r="AM17" s="71">
        <f>MINUTE(AL17-AK17)</f>
        <v>4</v>
      </c>
      <c r="AN17" s="72">
        <f>SECOND(AL17-AK17)</f>
        <v>20</v>
      </c>
      <c r="AO17" s="11">
        <v>27</v>
      </c>
      <c r="AP17" s="152">
        <v>0.03854166666666667</v>
      </c>
      <c r="AQ17" s="152">
        <v>0.04230324074074074</v>
      </c>
      <c r="AR17" s="71">
        <f>MINUTE(AQ17-AP17)</f>
        <v>5</v>
      </c>
      <c r="AS17" s="72">
        <f>SECOND(AQ17-AP17)</f>
        <v>25</v>
      </c>
      <c r="AT17" s="11">
        <v>2</v>
      </c>
      <c r="AU17" s="25">
        <v>0.3960532407407407</v>
      </c>
      <c r="AV17" s="109">
        <v>0</v>
      </c>
      <c r="AW17" s="25">
        <f>TIME(,U17+AA17+AG17+AM17+AR17,AB17+V17+AH17+AN17+AS17)</f>
        <v>0.019710648148148147</v>
      </c>
      <c r="AX17" s="35">
        <f>AU17-M17-AW17</f>
        <v>0.01939814814814812</v>
      </c>
      <c r="AY17" s="36">
        <f>((((HOUR(AX17))*3600)+((MINUTE(AX17))*60)+(SECOND(AX17)))*2)/60</f>
        <v>55.86666666666667</v>
      </c>
      <c r="AZ17" s="36">
        <f>O17+P17+W17+X17+AC17+AD17+AI17+AJ17+AO17+AT17+AY17+N17+R17+AV17</f>
        <v>390.5466666666667</v>
      </c>
      <c r="BA17" s="10">
        <f>L17-AZ17</f>
        <v>614.4533333333334</v>
      </c>
      <c r="BB17" s="6"/>
      <c r="BC17" s="6"/>
      <c r="BD17" s="3"/>
      <c r="BE17" s="3"/>
      <c r="BF17" s="3"/>
    </row>
    <row r="18" spans="1:58" ht="12.75">
      <c r="A18" s="28">
        <v>10</v>
      </c>
      <c r="B18" s="31"/>
      <c r="C18" s="20"/>
      <c r="D18" s="19"/>
      <c r="E18" s="21"/>
      <c r="F18" s="21"/>
      <c r="G18" s="21"/>
      <c r="H18" s="92"/>
      <c r="I18" s="92"/>
      <c r="J18" s="92"/>
      <c r="K18" s="93" t="e">
        <f>VLOOKUP(H18,Letnice!$D$2:$E$12,2,0)+VLOOKUP(I18,Letnice!$D$2:$E$12,2,0)+VLOOKUP(J18,Letnice!$D$2:$E$12,2,0)</f>
        <v>#N/A</v>
      </c>
      <c r="L18" s="101" t="e">
        <f>VLOOKUP(K18,Letnice!$D$16:$E$28,2,0)</f>
        <v>#N/A</v>
      </c>
      <c r="M18" s="25"/>
      <c r="N18" s="74"/>
      <c r="O18" s="24"/>
      <c r="P18" s="11"/>
      <c r="Q18" s="25"/>
      <c r="R18" s="74">
        <f aca="true" t="shared" si="0" ref="R10:R40">IF(HOUR(Q18-AU18)*60+MINUTE(Q18-AU18)&lt;=10,0,(HOUR(Q18-AU18)*60+MINUTE(Q18-AU18))-10)</f>
        <v>0</v>
      </c>
      <c r="S18" s="74"/>
      <c r="T18" s="74"/>
      <c r="U18" s="71">
        <f aca="true" t="shared" si="1" ref="U10:U42">MINUTE(T18-S18)</f>
        <v>0</v>
      </c>
      <c r="V18" s="72">
        <f aca="true" t="shared" si="2" ref="V10:V42">SECOND(T18-S18)</f>
        <v>0</v>
      </c>
      <c r="W18" s="24"/>
      <c r="X18" s="11"/>
      <c r="Y18" s="74"/>
      <c r="Z18" s="74"/>
      <c r="AA18" s="71">
        <f aca="true" t="shared" si="3" ref="AA10:AA42">MINUTE(Z18-Y18)</f>
        <v>0</v>
      </c>
      <c r="AB18" s="72">
        <f aca="true" t="shared" si="4" ref="AB10:AB42">SECOND(Z18-Y18)</f>
        <v>0</v>
      </c>
      <c r="AC18" s="24"/>
      <c r="AD18" s="11"/>
      <c r="AE18" s="74"/>
      <c r="AF18" s="74"/>
      <c r="AG18" s="71">
        <f aca="true" t="shared" si="5" ref="AG10:AG42">MINUTE(AF18-AE18)</f>
        <v>0</v>
      </c>
      <c r="AH18" s="72">
        <f>SECOND(AF18-AE18)</f>
        <v>0</v>
      </c>
      <c r="AI18" s="24"/>
      <c r="AJ18" s="11"/>
      <c r="AK18" s="74"/>
      <c r="AL18" s="74"/>
      <c r="AM18" s="71">
        <f aca="true" t="shared" si="6" ref="AM10:AM42">MINUTE(AL18-AK18)</f>
        <v>0</v>
      </c>
      <c r="AN18" s="72">
        <f aca="true" t="shared" si="7" ref="AN10:AN42">SECOND(AL18-AK18)</f>
        <v>0</v>
      </c>
      <c r="AO18" s="11"/>
      <c r="AP18" s="74"/>
      <c r="AQ18" s="74"/>
      <c r="AR18" s="71">
        <f aca="true" t="shared" si="8" ref="AR10:AR42">MINUTE(AQ18-AP18)</f>
        <v>0</v>
      </c>
      <c r="AS18" s="72">
        <f aca="true" t="shared" si="9" ref="AS10:AS42">SECOND(AQ18-AP18)</f>
        <v>0</v>
      </c>
      <c r="AT18" s="11"/>
      <c r="AU18" s="25"/>
      <c r="AV18" s="109">
        <v>0</v>
      </c>
      <c r="AW18" s="25">
        <f>TIME(,U18+AA18+AG18+AM18+AR18,AB18+V18+AH18+AN18+AS18)</f>
        <v>0</v>
      </c>
      <c r="AX18" s="35">
        <f aca="true" t="shared" si="10" ref="AX10:AX42">AU18-M18-AW18</f>
        <v>0</v>
      </c>
      <c r="AY18" s="36">
        <f aca="true" t="shared" si="11" ref="AY10:AY42">((((HOUR(AX18))*3600)+((MINUTE(AX18))*60)+(SECOND(AX18)))*2)/60</f>
        <v>0</v>
      </c>
      <c r="AZ18" s="36">
        <f>O18+P18+W18+X18+AC18+AD18+AI18+AJ18+AO18+AT18+AY18+N18+R18+AV18</f>
        <v>0</v>
      </c>
      <c r="BA18" s="10" t="e">
        <f aca="true" t="shared" si="12" ref="BA10:BA42">L18-AZ18</f>
        <v>#N/A</v>
      </c>
      <c r="BB18" s="6"/>
      <c r="BC18" s="6"/>
      <c r="BD18" s="3"/>
      <c r="BE18" s="3"/>
      <c r="BF18" s="3"/>
    </row>
    <row r="19" spans="1:58" ht="12.75">
      <c r="A19" s="28">
        <v>11</v>
      </c>
      <c r="B19" s="31"/>
      <c r="C19" s="20"/>
      <c r="D19" s="19"/>
      <c r="E19" s="21"/>
      <c r="F19" s="21"/>
      <c r="G19" s="21"/>
      <c r="H19" s="92"/>
      <c r="I19" s="92"/>
      <c r="J19" s="92"/>
      <c r="K19" s="93" t="e">
        <f>VLOOKUP(H19,Letnice!$D$2:$E$12,2,0)+VLOOKUP(I19,Letnice!$D$2:$E$12,2,0)+VLOOKUP(J19,Letnice!$D$2:$E$12,2,0)</f>
        <v>#N/A</v>
      </c>
      <c r="L19" s="101" t="e">
        <f>VLOOKUP(K19,Letnice!$D$16:$E$28,2,0)</f>
        <v>#N/A</v>
      </c>
      <c r="M19" s="25"/>
      <c r="N19" s="74"/>
      <c r="O19" s="24"/>
      <c r="P19" s="11"/>
      <c r="Q19" s="25"/>
      <c r="R19" s="74">
        <f t="shared" si="0"/>
        <v>0</v>
      </c>
      <c r="S19" s="74"/>
      <c r="T19" s="74"/>
      <c r="U19" s="71">
        <f t="shared" si="1"/>
        <v>0</v>
      </c>
      <c r="V19" s="72">
        <f t="shared" si="2"/>
        <v>0</v>
      </c>
      <c r="W19" s="24"/>
      <c r="X19" s="11"/>
      <c r="Y19" s="74"/>
      <c r="Z19" s="74"/>
      <c r="AA19" s="71">
        <f t="shared" si="3"/>
        <v>0</v>
      </c>
      <c r="AB19" s="72">
        <f t="shared" si="4"/>
        <v>0</v>
      </c>
      <c r="AC19" s="24"/>
      <c r="AD19" s="11"/>
      <c r="AE19" s="74"/>
      <c r="AF19" s="74"/>
      <c r="AG19" s="71">
        <f t="shared" si="5"/>
        <v>0</v>
      </c>
      <c r="AH19" s="72">
        <f>SECOND(AF19-AE19)</f>
        <v>0</v>
      </c>
      <c r="AI19" s="24"/>
      <c r="AJ19" s="11"/>
      <c r="AK19" s="74"/>
      <c r="AL19" s="74"/>
      <c r="AM19" s="71">
        <f t="shared" si="6"/>
        <v>0</v>
      </c>
      <c r="AN19" s="72">
        <f t="shared" si="7"/>
        <v>0</v>
      </c>
      <c r="AO19" s="11"/>
      <c r="AP19" s="74"/>
      <c r="AQ19" s="74"/>
      <c r="AR19" s="71">
        <f t="shared" si="8"/>
        <v>0</v>
      </c>
      <c r="AS19" s="72">
        <f t="shared" si="9"/>
        <v>0</v>
      </c>
      <c r="AT19" s="11"/>
      <c r="AU19" s="25"/>
      <c r="AV19" s="109">
        <v>0</v>
      </c>
      <c r="AW19" s="25">
        <f>TIME(,U19+AA19+AG19+AM19+AR19,AB19+V19+AH19+AN19+AS19)</f>
        <v>0</v>
      </c>
      <c r="AX19" s="35">
        <f t="shared" si="10"/>
        <v>0</v>
      </c>
      <c r="AY19" s="36">
        <f t="shared" si="11"/>
        <v>0</v>
      </c>
      <c r="AZ19" s="36">
        <f>O19+P19+W19+X19+AC19+AD19+AI19+AJ19+AO19+AT19+AY19+N19+R19+AV19</f>
        <v>0</v>
      </c>
      <c r="BA19" s="10" t="e">
        <f t="shared" si="12"/>
        <v>#N/A</v>
      </c>
      <c r="BB19" s="6"/>
      <c r="BC19" s="6"/>
      <c r="BD19" s="3"/>
      <c r="BE19" s="3"/>
      <c r="BF19" s="3"/>
    </row>
    <row r="20" spans="1:58" ht="12.75">
      <c r="A20" s="28">
        <v>12</v>
      </c>
      <c r="B20" s="31"/>
      <c r="C20" s="20"/>
      <c r="D20" s="19"/>
      <c r="E20" s="21"/>
      <c r="F20" s="21"/>
      <c r="G20" s="21"/>
      <c r="H20" s="92"/>
      <c r="I20" s="92"/>
      <c r="J20" s="92"/>
      <c r="K20" s="93" t="e">
        <f>VLOOKUP(H20,Letnice!$D$2:$E$12,2,0)+VLOOKUP(I20,Letnice!$D$2:$E$12,2,0)+VLOOKUP(J20,Letnice!$D$2:$E$12,2,0)</f>
        <v>#N/A</v>
      </c>
      <c r="L20" s="101" t="e">
        <f>VLOOKUP(K20,Letnice!$D$16:$E$28,2,0)</f>
        <v>#N/A</v>
      </c>
      <c r="M20" s="25"/>
      <c r="N20" s="74"/>
      <c r="O20" s="24"/>
      <c r="P20" s="11"/>
      <c r="Q20" s="25"/>
      <c r="R20" s="74">
        <f t="shared" si="0"/>
        <v>0</v>
      </c>
      <c r="S20" s="74"/>
      <c r="T20" s="74"/>
      <c r="U20" s="71">
        <f t="shared" si="1"/>
        <v>0</v>
      </c>
      <c r="V20" s="72">
        <f t="shared" si="2"/>
        <v>0</v>
      </c>
      <c r="W20" s="24"/>
      <c r="X20" s="11"/>
      <c r="Y20" s="74"/>
      <c r="Z20" s="74"/>
      <c r="AA20" s="71">
        <f t="shared" si="3"/>
        <v>0</v>
      </c>
      <c r="AB20" s="72">
        <f t="shared" si="4"/>
        <v>0</v>
      </c>
      <c r="AC20" s="24"/>
      <c r="AD20" s="11"/>
      <c r="AE20" s="74"/>
      <c r="AF20" s="74"/>
      <c r="AG20" s="71">
        <f t="shared" si="5"/>
        <v>0</v>
      </c>
      <c r="AH20" s="72">
        <f>SECOND(AF20-AE20)</f>
        <v>0</v>
      </c>
      <c r="AI20" s="24"/>
      <c r="AJ20" s="11"/>
      <c r="AK20" s="74"/>
      <c r="AL20" s="74"/>
      <c r="AM20" s="71">
        <f t="shared" si="6"/>
        <v>0</v>
      </c>
      <c r="AN20" s="72">
        <f t="shared" si="7"/>
        <v>0</v>
      </c>
      <c r="AO20" s="11"/>
      <c r="AP20" s="74"/>
      <c r="AQ20" s="74"/>
      <c r="AR20" s="71">
        <f t="shared" si="8"/>
        <v>0</v>
      </c>
      <c r="AS20" s="72">
        <f t="shared" si="9"/>
        <v>0</v>
      </c>
      <c r="AT20" s="11"/>
      <c r="AU20" s="25"/>
      <c r="AV20" s="109">
        <v>0</v>
      </c>
      <c r="AW20" s="25">
        <f>TIME(,U20+AA20+AG20+AM20+AR20,AB20+V20+AH20+AN20+AS20)</f>
        <v>0</v>
      </c>
      <c r="AX20" s="35">
        <f t="shared" si="10"/>
        <v>0</v>
      </c>
      <c r="AY20" s="36">
        <f t="shared" si="11"/>
        <v>0</v>
      </c>
      <c r="AZ20" s="36">
        <f>O20+P20+W20+X20+AC20+AD20+AI20+AJ20+AO20+AT20+AY20+N20+R20+AV20</f>
        <v>0</v>
      </c>
      <c r="BA20" s="10" t="e">
        <f t="shared" si="12"/>
        <v>#N/A</v>
      </c>
      <c r="BB20" s="6"/>
      <c r="BC20" s="6"/>
      <c r="BD20" s="3"/>
      <c r="BE20" s="3"/>
      <c r="BF20" s="3"/>
    </row>
    <row r="21" spans="1:58" ht="12.75">
      <c r="A21" s="28">
        <v>13</v>
      </c>
      <c r="B21" s="31"/>
      <c r="C21" s="20"/>
      <c r="D21" s="19"/>
      <c r="E21" s="21"/>
      <c r="F21" s="21"/>
      <c r="G21" s="21"/>
      <c r="H21" s="92"/>
      <c r="I21" s="92"/>
      <c r="J21" s="92"/>
      <c r="K21" s="93" t="e">
        <f>VLOOKUP(H21,Letnice!$D$2:$E$12,2,0)+VLOOKUP(I21,Letnice!$D$2:$E$12,2,0)+VLOOKUP(J21,Letnice!$D$2:$E$12,2,0)</f>
        <v>#N/A</v>
      </c>
      <c r="L21" s="101" t="e">
        <f>VLOOKUP(K21,Letnice!$D$16:$E$28,2,0)</f>
        <v>#N/A</v>
      </c>
      <c r="M21" s="25"/>
      <c r="N21" s="74"/>
      <c r="O21" s="24"/>
      <c r="P21" s="11"/>
      <c r="Q21" s="25"/>
      <c r="R21" s="74">
        <f t="shared" si="0"/>
        <v>0</v>
      </c>
      <c r="S21" s="74"/>
      <c r="T21" s="74"/>
      <c r="U21" s="71">
        <f t="shared" si="1"/>
        <v>0</v>
      </c>
      <c r="V21" s="72">
        <f t="shared" si="2"/>
        <v>0</v>
      </c>
      <c r="W21" s="24"/>
      <c r="X21" s="11"/>
      <c r="Y21" s="74"/>
      <c r="Z21" s="74"/>
      <c r="AA21" s="71">
        <f t="shared" si="3"/>
        <v>0</v>
      </c>
      <c r="AB21" s="72">
        <f t="shared" si="4"/>
        <v>0</v>
      </c>
      <c r="AC21" s="24"/>
      <c r="AD21" s="11"/>
      <c r="AE21" s="74"/>
      <c r="AF21" s="74"/>
      <c r="AG21" s="71">
        <f t="shared" si="5"/>
        <v>0</v>
      </c>
      <c r="AH21" s="72">
        <f>SECOND(AF21-AE21)</f>
        <v>0</v>
      </c>
      <c r="AI21" s="24"/>
      <c r="AJ21" s="11"/>
      <c r="AK21" s="74"/>
      <c r="AL21" s="74"/>
      <c r="AM21" s="71">
        <f t="shared" si="6"/>
        <v>0</v>
      </c>
      <c r="AN21" s="72">
        <f t="shared" si="7"/>
        <v>0</v>
      </c>
      <c r="AO21" s="11"/>
      <c r="AP21" s="74"/>
      <c r="AQ21" s="74"/>
      <c r="AR21" s="71">
        <f t="shared" si="8"/>
        <v>0</v>
      </c>
      <c r="AS21" s="72">
        <f t="shared" si="9"/>
        <v>0</v>
      </c>
      <c r="AT21" s="11"/>
      <c r="AU21" s="25"/>
      <c r="AV21" s="109">
        <v>0</v>
      </c>
      <c r="AW21" s="25">
        <f>TIME(,U21+AA21+AG21+AM21+AR21,AB21+V21+AH21+AN21+AS21)</f>
        <v>0</v>
      </c>
      <c r="AX21" s="35">
        <f t="shared" si="10"/>
        <v>0</v>
      </c>
      <c r="AY21" s="36">
        <f t="shared" si="11"/>
        <v>0</v>
      </c>
      <c r="AZ21" s="36">
        <f>O21+P21+W21+X21+AC21+AD21+AI21+AJ21+AO21+AT21+AY21+N21+R21+AV21</f>
        <v>0</v>
      </c>
      <c r="BA21" s="10" t="e">
        <f t="shared" si="12"/>
        <v>#N/A</v>
      </c>
      <c r="BB21" s="6"/>
      <c r="BC21" s="6"/>
      <c r="BD21" s="3"/>
      <c r="BE21" s="3"/>
      <c r="BF21" s="3"/>
    </row>
    <row r="22" spans="1:58" ht="12.75">
      <c r="A22" s="28">
        <v>14</v>
      </c>
      <c r="B22" s="32"/>
      <c r="C22" s="17"/>
      <c r="D22" s="21"/>
      <c r="E22" s="21"/>
      <c r="F22" s="21"/>
      <c r="G22" s="21"/>
      <c r="H22" s="92"/>
      <c r="I22" s="92"/>
      <c r="J22" s="92"/>
      <c r="K22" s="93" t="e">
        <f>VLOOKUP(H22,Letnice!$D$2:$E$12,2,0)+VLOOKUP(I22,Letnice!$D$2:$E$12,2,0)+VLOOKUP(J22,Letnice!$D$2:$E$12,2,0)</f>
        <v>#N/A</v>
      </c>
      <c r="L22" s="101" t="e">
        <f>VLOOKUP(K22,Letnice!$D$16:$E$28,2,0)</f>
        <v>#N/A</v>
      </c>
      <c r="M22" s="25"/>
      <c r="N22" s="74"/>
      <c r="O22" s="24"/>
      <c r="P22" s="11"/>
      <c r="Q22" s="25"/>
      <c r="R22" s="74">
        <f t="shared" si="0"/>
        <v>0</v>
      </c>
      <c r="S22" s="74"/>
      <c r="T22" s="74"/>
      <c r="U22" s="71">
        <f t="shared" si="1"/>
        <v>0</v>
      </c>
      <c r="V22" s="72">
        <f t="shared" si="2"/>
        <v>0</v>
      </c>
      <c r="W22" s="24"/>
      <c r="X22" s="11"/>
      <c r="Y22" s="74"/>
      <c r="Z22" s="74"/>
      <c r="AA22" s="71">
        <f t="shared" si="3"/>
        <v>0</v>
      </c>
      <c r="AB22" s="72">
        <f t="shared" si="4"/>
        <v>0</v>
      </c>
      <c r="AC22" s="24"/>
      <c r="AD22" s="11"/>
      <c r="AE22" s="74"/>
      <c r="AF22" s="74"/>
      <c r="AG22" s="71">
        <f t="shared" si="5"/>
        <v>0</v>
      </c>
      <c r="AH22" s="72">
        <f>SECOND(AF22-AE22)</f>
        <v>0</v>
      </c>
      <c r="AI22" s="24"/>
      <c r="AJ22" s="11"/>
      <c r="AK22" s="74"/>
      <c r="AL22" s="74"/>
      <c r="AM22" s="71">
        <f t="shared" si="6"/>
        <v>0</v>
      </c>
      <c r="AN22" s="72">
        <f t="shared" si="7"/>
        <v>0</v>
      </c>
      <c r="AO22" s="11"/>
      <c r="AP22" s="74"/>
      <c r="AQ22" s="74"/>
      <c r="AR22" s="71">
        <f t="shared" si="8"/>
        <v>0</v>
      </c>
      <c r="AS22" s="72">
        <f t="shared" si="9"/>
        <v>0</v>
      </c>
      <c r="AT22" s="11"/>
      <c r="AU22" s="25"/>
      <c r="AV22" s="109">
        <v>0</v>
      </c>
      <c r="AW22" s="25">
        <f>TIME(,U22+AA22+AG22+AM22+AR22,AB22+V22+AH22+AN22+AS22)</f>
        <v>0</v>
      </c>
      <c r="AX22" s="35">
        <f t="shared" si="10"/>
        <v>0</v>
      </c>
      <c r="AY22" s="36">
        <f t="shared" si="11"/>
        <v>0</v>
      </c>
      <c r="AZ22" s="36">
        <f>O22+P22+W22+X22+AC22+AD22+AI22+AJ22+AO22+AT22+AY22+N22+R22+AV22</f>
        <v>0</v>
      </c>
      <c r="BA22" s="10" t="e">
        <f t="shared" si="12"/>
        <v>#N/A</v>
      </c>
      <c r="BB22" s="6"/>
      <c r="BC22" s="6"/>
      <c r="BD22" s="3"/>
      <c r="BE22" s="3"/>
      <c r="BF22" s="3"/>
    </row>
    <row r="23" spans="1:58" ht="12.75">
      <c r="A23" s="28">
        <v>15</v>
      </c>
      <c r="B23" s="31"/>
      <c r="C23" s="20"/>
      <c r="D23" s="19"/>
      <c r="E23" s="21"/>
      <c r="F23" s="21"/>
      <c r="G23" s="21"/>
      <c r="H23" s="92"/>
      <c r="I23" s="92"/>
      <c r="J23" s="92"/>
      <c r="K23" s="93" t="e">
        <f>VLOOKUP(H23,Letnice!$D$2:$E$12,2,0)+VLOOKUP(I23,Letnice!$D$2:$E$12,2,0)+VLOOKUP(J23,Letnice!$D$2:$E$12,2,0)</f>
        <v>#N/A</v>
      </c>
      <c r="L23" s="101" t="e">
        <f>VLOOKUP(K23,Letnice!$D$16:$E$28,2,0)</f>
        <v>#N/A</v>
      </c>
      <c r="M23" s="25"/>
      <c r="N23" s="74"/>
      <c r="O23" s="24"/>
      <c r="P23" s="11"/>
      <c r="Q23" s="25"/>
      <c r="R23" s="74">
        <f t="shared" si="0"/>
        <v>0</v>
      </c>
      <c r="S23" s="74"/>
      <c r="T23" s="74"/>
      <c r="U23" s="71">
        <f t="shared" si="1"/>
        <v>0</v>
      </c>
      <c r="V23" s="72">
        <f t="shared" si="2"/>
        <v>0</v>
      </c>
      <c r="W23" s="24"/>
      <c r="X23" s="11"/>
      <c r="Y23" s="74"/>
      <c r="Z23" s="74"/>
      <c r="AA23" s="71">
        <f t="shared" si="3"/>
        <v>0</v>
      </c>
      <c r="AB23" s="72">
        <f t="shared" si="4"/>
        <v>0</v>
      </c>
      <c r="AC23" s="24"/>
      <c r="AD23" s="11"/>
      <c r="AE23" s="74"/>
      <c r="AF23" s="74"/>
      <c r="AG23" s="71">
        <f t="shared" si="5"/>
        <v>0</v>
      </c>
      <c r="AH23" s="72">
        <f>SECOND(AF23-AE23)</f>
        <v>0</v>
      </c>
      <c r="AI23" s="24"/>
      <c r="AJ23" s="11"/>
      <c r="AK23" s="74"/>
      <c r="AL23" s="74"/>
      <c r="AM23" s="71">
        <f t="shared" si="6"/>
        <v>0</v>
      </c>
      <c r="AN23" s="72">
        <f t="shared" si="7"/>
        <v>0</v>
      </c>
      <c r="AO23" s="11"/>
      <c r="AP23" s="74"/>
      <c r="AQ23" s="74"/>
      <c r="AR23" s="71">
        <f t="shared" si="8"/>
        <v>0</v>
      </c>
      <c r="AS23" s="72">
        <f t="shared" si="9"/>
        <v>0</v>
      </c>
      <c r="AT23" s="11"/>
      <c r="AU23" s="25"/>
      <c r="AV23" s="109">
        <v>0</v>
      </c>
      <c r="AW23" s="25">
        <f>TIME(,U23+AA23+AG23+AM23+AR23,AB23+V23+AH23+AN23+AS23)</f>
        <v>0</v>
      </c>
      <c r="AX23" s="35">
        <f t="shared" si="10"/>
        <v>0</v>
      </c>
      <c r="AY23" s="36">
        <f t="shared" si="11"/>
        <v>0</v>
      </c>
      <c r="AZ23" s="36">
        <f>O23+P23+W23+X23+AC23+AD23+AI23+AJ23+AO23+AT23+AY23+N23+R23+AV23</f>
        <v>0</v>
      </c>
      <c r="BA23" s="10" t="e">
        <f t="shared" si="12"/>
        <v>#N/A</v>
      </c>
      <c r="BB23" s="6"/>
      <c r="BC23" s="6"/>
      <c r="BD23" s="3"/>
      <c r="BE23" s="3"/>
      <c r="BF23" s="3"/>
    </row>
    <row r="24" spans="1:58" ht="12.75">
      <c r="A24" s="28">
        <v>16</v>
      </c>
      <c r="B24" s="32"/>
      <c r="C24" s="17"/>
      <c r="D24" s="21"/>
      <c r="E24" s="21"/>
      <c r="F24" s="21"/>
      <c r="G24" s="21"/>
      <c r="H24" s="92"/>
      <c r="I24" s="92"/>
      <c r="J24" s="92"/>
      <c r="K24" s="93" t="e">
        <f>VLOOKUP(H24,Letnice!$D$2:$E$12,2,0)+VLOOKUP(I24,Letnice!$D$2:$E$12,2,0)+VLOOKUP(J24,Letnice!$D$2:$E$12,2,0)</f>
        <v>#N/A</v>
      </c>
      <c r="L24" s="101" t="e">
        <f>VLOOKUP(K24,Letnice!$D$16:$E$28,2,0)</f>
        <v>#N/A</v>
      </c>
      <c r="M24" s="25"/>
      <c r="N24" s="74"/>
      <c r="O24" s="24"/>
      <c r="P24" s="11"/>
      <c r="Q24" s="25"/>
      <c r="R24" s="74">
        <f t="shared" si="0"/>
        <v>0</v>
      </c>
      <c r="S24" s="74"/>
      <c r="T24" s="74"/>
      <c r="U24" s="71">
        <f t="shared" si="1"/>
        <v>0</v>
      </c>
      <c r="V24" s="72">
        <f t="shared" si="2"/>
        <v>0</v>
      </c>
      <c r="W24" s="24"/>
      <c r="X24" s="11"/>
      <c r="Y24" s="74"/>
      <c r="Z24" s="74"/>
      <c r="AA24" s="71">
        <f t="shared" si="3"/>
        <v>0</v>
      </c>
      <c r="AB24" s="72">
        <f t="shared" si="4"/>
        <v>0</v>
      </c>
      <c r="AC24" s="24"/>
      <c r="AD24" s="11"/>
      <c r="AE24" s="74"/>
      <c r="AF24" s="74"/>
      <c r="AG24" s="71">
        <f t="shared" si="5"/>
        <v>0</v>
      </c>
      <c r="AH24" s="72">
        <f>SECOND(AF24-AE24)</f>
        <v>0</v>
      </c>
      <c r="AI24" s="24"/>
      <c r="AJ24" s="11"/>
      <c r="AK24" s="74"/>
      <c r="AL24" s="74"/>
      <c r="AM24" s="71">
        <f t="shared" si="6"/>
        <v>0</v>
      </c>
      <c r="AN24" s="72">
        <f t="shared" si="7"/>
        <v>0</v>
      </c>
      <c r="AO24" s="11"/>
      <c r="AP24" s="74"/>
      <c r="AQ24" s="74"/>
      <c r="AR24" s="71">
        <f t="shared" si="8"/>
        <v>0</v>
      </c>
      <c r="AS24" s="72">
        <f t="shared" si="9"/>
        <v>0</v>
      </c>
      <c r="AT24" s="11"/>
      <c r="AU24" s="25"/>
      <c r="AV24" s="109">
        <v>0</v>
      </c>
      <c r="AW24" s="25">
        <f>TIME(,U24+AA24+AG24+AM24+AR24,AB24+V24+AH24+AN24+AS24)</f>
        <v>0</v>
      </c>
      <c r="AX24" s="35">
        <f t="shared" si="10"/>
        <v>0</v>
      </c>
      <c r="AY24" s="36">
        <f t="shared" si="11"/>
        <v>0</v>
      </c>
      <c r="AZ24" s="36">
        <f>O24+P24+W24+X24+AC24+AD24+AI24+AJ24+AO24+AT24+AY24+N24+R24+AV24</f>
        <v>0</v>
      </c>
      <c r="BA24" s="10" t="e">
        <f t="shared" si="12"/>
        <v>#N/A</v>
      </c>
      <c r="BB24" s="6"/>
      <c r="BC24" s="6"/>
      <c r="BD24" s="3"/>
      <c r="BE24" s="3"/>
      <c r="BF24" s="3"/>
    </row>
    <row r="25" spans="1:58" ht="12.75">
      <c r="A25" s="28">
        <v>17</v>
      </c>
      <c r="B25" s="32"/>
      <c r="C25" s="17"/>
      <c r="D25" s="21"/>
      <c r="E25" s="21"/>
      <c r="F25" s="21"/>
      <c r="G25" s="21"/>
      <c r="H25" s="92"/>
      <c r="I25" s="92"/>
      <c r="J25" s="92"/>
      <c r="K25" s="93" t="e">
        <f>VLOOKUP(H25,Letnice!$D$2:$E$12,2,0)+VLOOKUP(I25,Letnice!$D$2:$E$12,2,0)+VLOOKUP(J25,Letnice!$D$2:$E$12,2,0)</f>
        <v>#N/A</v>
      </c>
      <c r="L25" s="101" t="e">
        <f>VLOOKUP(K25,Letnice!$D$16:$E$28,2,0)</f>
        <v>#N/A</v>
      </c>
      <c r="M25" s="25"/>
      <c r="N25" s="74"/>
      <c r="O25" s="24"/>
      <c r="P25" s="11"/>
      <c r="Q25" s="25"/>
      <c r="R25" s="74">
        <f t="shared" si="0"/>
        <v>0</v>
      </c>
      <c r="S25" s="74"/>
      <c r="T25" s="74"/>
      <c r="U25" s="71">
        <f t="shared" si="1"/>
        <v>0</v>
      </c>
      <c r="V25" s="72">
        <f t="shared" si="2"/>
        <v>0</v>
      </c>
      <c r="W25" s="24"/>
      <c r="X25" s="11"/>
      <c r="Y25" s="74"/>
      <c r="Z25" s="74"/>
      <c r="AA25" s="71">
        <f t="shared" si="3"/>
        <v>0</v>
      </c>
      <c r="AB25" s="72">
        <f t="shared" si="4"/>
        <v>0</v>
      </c>
      <c r="AC25" s="24"/>
      <c r="AD25" s="11"/>
      <c r="AE25" s="74"/>
      <c r="AF25" s="74"/>
      <c r="AG25" s="71">
        <f t="shared" si="5"/>
        <v>0</v>
      </c>
      <c r="AH25" s="72">
        <f>SECOND(AF25-AE25)</f>
        <v>0</v>
      </c>
      <c r="AI25" s="24"/>
      <c r="AJ25" s="11"/>
      <c r="AK25" s="74"/>
      <c r="AL25" s="74"/>
      <c r="AM25" s="71">
        <f t="shared" si="6"/>
        <v>0</v>
      </c>
      <c r="AN25" s="72">
        <f t="shared" si="7"/>
        <v>0</v>
      </c>
      <c r="AO25" s="11"/>
      <c r="AP25" s="74"/>
      <c r="AQ25" s="74"/>
      <c r="AR25" s="71">
        <f t="shared" si="8"/>
        <v>0</v>
      </c>
      <c r="AS25" s="72">
        <f t="shared" si="9"/>
        <v>0</v>
      </c>
      <c r="AT25" s="11"/>
      <c r="AU25" s="25"/>
      <c r="AV25" s="109">
        <v>0</v>
      </c>
      <c r="AW25" s="25">
        <f>TIME(,U25+AA25+AG25+AM25+AR25,AB25+V25+AH25+AN25+AS25)</f>
        <v>0</v>
      </c>
      <c r="AX25" s="35">
        <f t="shared" si="10"/>
        <v>0</v>
      </c>
      <c r="AY25" s="36">
        <f t="shared" si="11"/>
        <v>0</v>
      </c>
      <c r="AZ25" s="36">
        <f>O25+P25+W25+X25+AC25+AD25+AI25+AJ25+AO25+AT25+AY25+N25+R25+AV25</f>
        <v>0</v>
      </c>
      <c r="BA25" s="10" t="e">
        <f t="shared" si="12"/>
        <v>#N/A</v>
      </c>
      <c r="BB25" s="6"/>
      <c r="BC25" s="6"/>
      <c r="BD25" s="3"/>
      <c r="BE25" s="3"/>
      <c r="BF25" s="3"/>
    </row>
    <row r="26" spans="1:58" ht="12.75">
      <c r="A26" s="28">
        <v>18</v>
      </c>
      <c r="B26" s="32"/>
      <c r="C26" s="17"/>
      <c r="D26" s="21"/>
      <c r="E26" s="21"/>
      <c r="F26" s="21"/>
      <c r="G26" s="21"/>
      <c r="H26" s="92"/>
      <c r="I26" s="92"/>
      <c r="J26" s="92"/>
      <c r="K26" s="93" t="e">
        <f>VLOOKUP(H26,Letnice!$D$2:$E$12,2,0)+VLOOKUP(I26,Letnice!$D$2:$E$12,2,0)+VLOOKUP(J26,Letnice!$D$2:$E$12,2,0)</f>
        <v>#N/A</v>
      </c>
      <c r="L26" s="101" t="e">
        <f>VLOOKUP(K26,Letnice!$D$16:$E$28,2,0)</f>
        <v>#N/A</v>
      </c>
      <c r="M26" s="25"/>
      <c r="N26" s="74"/>
      <c r="O26" s="24"/>
      <c r="P26" s="11"/>
      <c r="Q26" s="25"/>
      <c r="R26" s="74">
        <f t="shared" si="0"/>
        <v>0</v>
      </c>
      <c r="S26" s="74"/>
      <c r="T26" s="74"/>
      <c r="U26" s="71">
        <f t="shared" si="1"/>
        <v>0</v>
      </c>
      <c r="V26" s="72">
        <f t="shared" si="2"/>
        <v>0</v>
      </c>
      <c r="W26" s="24"/>
      <c r="X26" s="11"/>
      <c r="Y26" s="74"/>
      <c r="Z26" s="74"/>
      <c r="AA26" s="71">
        <f t="shared" si="3"/>
        <v>0</v>
      </c>
      <c r="AB26" s="72">
        <f t="shared" si="4"/>
        <v>0</v>
      </c>
      <c r="AC26" s="24"/>
      <c r="AD26" s="11"/>
      <c r="AE26" s="74"/>
      <c r="AF26" s="74"/>
      <c r="AG26" s="71">
        <f t="shared" si="5"/>
        <v>0</v>
      </c>
      <c r="AH26" s="72">
        <f>SECOND(AF26-AE26)</f>
        <v>0</v>
      </c>
      <c r="AI26" s="24"/>
      <c r="AJ26" s="11"/>
      <c r="AK26" s="74"/>
      <c r="AL26" s="74"/>
      <c r="AM26" s="71">
        <f t="shared" si="6"/>
        <v>0</v>
      </c>
      <c r="AN26" s="72">
        <f t="shared" si="7"/>
        <v>0</v>
      </c>
      <c r="AO26" s="11"/>
      <c r="AP26" s="74"/>
      <c r="AQ26" s="74"/>
      <c r="AR26" s="71">
        <f t="shared" si="8"/>
        <v>0</v>
      </c>
      <c r="AS26" s="72">
        <f t="shared" si="9"/>
        <v>0</v>
      </c>
      <c r="AT26" s="11"/>
      <c r="AU26" s="25"/>
      <c r="AV26" s="109">
        <v>0</v>
      </c>
      <c r="AW26" s="25">
        <f>TIME(,U26+AA26+AG26+AM26+AR26,AB26+V26+AH26+AN26+AS26)</f>
        <v>0</v>
      </c>
      <c r="AX26" s="35">
        <f t="shared" si="10"/>
        <v>0</v>
      </c>
      <c r="AY26" s="36">
        <f t="shared" si="11"/>
        <v>0</v>
      </c>
      <c r="AZ26" s="36">
        <f>O26+P26+W26+X26+AC26+AD26+AI26+AJ26+AO26+AT26+AY26+N26+R26+AV26</f>
        <v>0</v>
      </c>
      <c r="BA26" s="10" t="e">
        <f t="shared" si="12"/>
        <v>#N/A</v>
      </c>
      <c r="BB26" s="6"/>
      <c r="BC26" s="6"/>
      <c r="BD26" s="3"/>
      <c r="BE26" s="3"/>
      <c r="BF26" s="3"/>
    </row>
    <row r="27" spans="1:58" ht="12.75">
      <c r="A27" s="28">
        <v>19</v>
      </c>
      <c r="B27" s="31"/>
      <c r="C27" s="20"/>
      <c r="D27" s="19"/>
      <c r="E27" s="21"/>
      <c r="F27" s="21"/>
      <c r="G27" s="21"/>
      <c r="H27" s="92"/>
      <c r="I27" s="92"/>
      <c r="J27" s="92"/>
      <c r="K27" s="93" t="e">
        <f>VLOOKUP(H27,Letnice!$D$2:$E$12,2,0)+VLOOKUP(I27,Letnice!$D$2:$E$12,2,0)+VLOOKUP(J27,Letnice!$D$2:$E$12,2,0)</f>
        <v>#N/A</v>
      </c>
      <c r="L27" s="101" t="e">
        <f>VLOOKUP(K27,Letnice!$D$16:$E$28,2,0)</f>
        <v>#N/A</v>
      </c>
      <c r="M27" s="25"/>
      <c r="N27" s="74"/>
      <c r="O27" s="24"/>
      <c r="P27" s="11"/>
      <c r="Q27" s="25"/>
      <c r="R27" s="74">
        <f t="shared" si="0"/>
        <v>0</v>
      </c>
      <c r="S27" s="74"/>
      <c r="T27" s="74"/>
      <c r="U27" s="71">
        <f t="shared" si="1"/>
        <v>0</v>
      </c>
      <c r="V27" s="72">
        <f t="shared" si="2"/>
        <v>0</v>
      </c>
      <c r="W27" s="24"/>
      <c r="X27" s="11"/>
      <c r="Y27" s="74"/>
      <c r="Z27" s="74"/>
      <c r="AA27" s="71">
        <f t="shared" si="3"/>
        <v>0</v>
      </c>
      <c r="AB27" s="72">
        <f t="shared" si="4"/>
        <v>0</v>
      </c>
      <c r="AC27" s="24"/>
      <c r="AD27" s="11"/>
      <c r="AE27" s="74"/>
      <c r="AF27" s="74"/>
      <c r="AG27" s="71">
        <f t="shared" si="5"/>
        <v>0</v>
      </c>
      <c r="AH27" s="72">
        <f>SECOND(AF27-AE27)</f>
        <v>0</v>
      </c>
      <c r="AI27" s="24"/>
      <c r="AJ27" s="11"/>
      <c r="AK27" s="74"/>
      <c r="AL27" s="74"/>
      <c r="AM27" s="71">
        <f t="shared" si="6"/>
        <v>0</v>
      </c>
      <c r="AN27" s="72">
        <f t="shared" si="7"/>
        <v>0</v>
      </c>
      <c r="AO27" s="11"/>
      <c r="AP27" s="74"/>
      <c r="AQ27" s="74"/>
      <c r="AR27" s="71">
        <f t="shared" si="8"/>
        <v>0</v>
      </c>
      <c r="AS27" s="72">
        <f t="shared" si="9"/>
        <v>0</v>
      </c>
      <c r="AT27" s="11"/>
      <c r="AU27" s="25"/>
      <c r="AV27" s="109">
        <v>0</v>
      </c>
      <c r="AW27" s="25">
        <f>TIME(,U27+AA27+AG27+AM27+AR27,AB27+V27+AH27+AN27+AS27)</f>
        <v>0</v>
      </c>
      <c r="AX27" s="35">
        <f t="shared" si="10"/>
        <v>0</v>
      </c>
      <c r="AY27" s="36">
        <f t="shared" si="11"/>
        <v>0</v>
      </c>
      <c r="AZ27" s="36">
        <f>O27+P27+W27+X27+AC27+AD27+AI27+AJ27+AO27+AT27+AY27+N27+R27+AV27</f>
        <v>0</v>
      </c>
      <c r="BA27" s="10" t="e">
        <f t="shared" si="12"/>
        <v>#N/A</v>
      </c>
      <c r="BB27" s="6"/>
      <c r="BC27" s="6"/>
      <c r="BD27" s="3"/>
      <c r="BE27" s="3"/>
      <c r="BF27" s="3"/>
    </row>
    <row r="28" spans="1:55" s="3" customFormat="1" ht="12.75">
      <c r="A28" s="28">
        <v>20</v>
      </c>
      <c r="B28" s="31"/>
      <c r="C28" s="17"/>
      <c r="D28" s="21"/>
      <c r="E28" s="21"/>
      <c r="F28" s="21"/>
      <c r="G28" s="21"/>
      <c r="H28" s="92"/>
      <c r="I28" s="92"/>
      <c r="J28" s="92"/>
      <c r="K28" s="93" t="e">
        <f>VLOOKUP(H28,Letnice!$D$2:$E$12,2,0)+VLOOKUP(I28,Letnice!$D$2:$E$12,2,0)+VLOOKUP(J28,Letnice!$D$2:$E$12,2,0)</f>
        <v>#N/A</v>
      </c>
      <c r="L28" s="101" t="e">
        <f>VLOOKUP(K28,Letnice!$D$16:$E$28,2,0)</f>
        <v>#N/A</v>
      </c>
      <c r="M28" s="25"/>
      <c r="N28" s="74"/>
      <c r="O28" s="24"/>
      <c r="P28" s="11"/>
      <c r="Q28" s="25"/>
      <c r="R28" s="74">
        <f t="shared" si="0"/>
        <v>0</v>
      </c>
      <c r="S28" s="74"/>
      <c r="T28" s="74"/>
      <c r="U28" s="71">
        <f t="shared" si="1"/>
        <v>0</v>
      </c>
      <c r="V28" s="72">
        <f t="shared" si="2"/>
        <v>0</v>
      </c>
      <c r="W28" s="24"/>
      <c r="X28" s="11"/>
      <c r="Y28" s="74"/>
      <c r="Z28" s="74"/>
      <c r="AA28" s="71">
        <f t="shared" si="3"/>
        <v>0</v>
      </c>
      <c r="AB28" s="72">
        <f t="shared" si="4"/>
        <v>0</v>
      </c>
      <c r="AC28" s="24"/>
      <c r="AD28" s="11"/>
      <c r="AE28" s="74"/>
      <c r="AF28" s="74"/>
      <c r="AG28" s="71">
        <f t="shared" si="5"/>
        <v>0</v>
      </c>
      <c r="AH28" s="72">
        <f>SECOND(AF28-AE28)</f>
        <v>0</v>
      </c>
      <c r="AI28" s="24"/>
      <c r="AJ28" s="11"/>
      <c r="AK28" s="74"/>
      <c r="AL28" s="74"/>
      <c r="AM28" s="71">
        <f t="shared" si="6"/>
        <v>0</v>
      </c>
      <c r="AN28" s="72">
        <f t="shared" si="7"/>
        <v>0</v>
      </c>
      <c r="AO28" s="11"/>
      <c r="AP28" s="74"/>
      <c r="AQ28" s="74"/>
      <c r="AR28" s="71">
        <f t="shared" si="8"/>
        <v>0</v>
      </c>
      <c r="AS28" s="72">
        <f t="shared" si="9"/>
        <v>0</v>
      </c>
      <c r="AT28" s="11"/>
      <c r="AU28" s="25"/>
      <c r="AV28" s="109">
        <v>0</v>
      </c>
      <c r="AW28" s="25">
        <f>TIME(,U28+AA28+AG28+AM28+AR28,AB28+V28+AH28+AN28+AS28)</f>
        <v>0</v>
      </c>
      <c r="AX28" s="35">
        <f t="shared" si="10"/>
        <v>0</v>
      </c>
      <c r="AY28" s="36">
        <f t="shared" si="11"/>
        <v>0</v>
      </c>
      <c r="AZ28" s="36">
        <f>O28+P28+W28+X28+AC28+AD28+AI28+AJ28+AO28+AT28+AY28+N28+R28+AV28</f>
        <v>0</v>
      </c>
      <c r="BA28" s="10" t="e">
        <f t="shared" si="12"/>
        <v>#N/A</v>
      </c>
      <c r="BC28" s="6"/>
    </row>
    <row r="29" spans="1:55" s="3" customFormat="1" ht="12.75">
      <c r="A29" s="28">
        <v>21</v>
      </c>
      <c r="B29" s="31"/>
      <c r="C29" s="20"/>
      <c r="D29" s="19"/>
      <c r="E29" s="21"/>
      <c r="F29" s="21"/>
      <c r="G29" s="21"/>
      <c r="H29" s="92"/>
      <c r="I29" s="92"/>
      <c r="J29" s="92"/>
      <c r="K29" s="93" t="e">
        <f>VLOOKUP(H29,Letnice!$D$2:$E$12,2,0)+VLOOKUP(I29,Letnice!$D$2:$E$12,2,0)+VLOOKUP(J29,Letnice!$D$2:$E$12,2,0)</f>
        <v>#N/A</v>
      </c>
      <c r="L29" s="101" t="e">
        <f>VLOOKUP(K29,Letnice!$D$16:$E$28,2,0)</f>
        <v>#N/A</v>
      </c>
      <c r="M29" s="25"/>
      <c r="N29" s="74"/>
      <c r="O29" s="24"/>
      <c r="P29" s="11"/>
      <c r="Q29" s="25"/>
      <c r="R29" s="74">
        <f t="shared" si="0"/>
        <v>0</v>
      </c>
      <c r="S29" s="74"/>
      <c r="T29" s="74"/>
      <c r="U29" s="71">
        <f t="shared" si="1"/>
        <v>0</v>
      </c>
      <c r="V29" s="72">
        <f t="shared" si="2"/>
        <v>0</v>
      </c>
      <c r="W29" s="24"/>
      <c r="X29" s="11"/>
      <c r="Y29" s="74"/>
      <c r="Z29" s="74"/>
      <c r="AA29" s="71">
        <f t="shared" si="3"/>
        <v>0</v>
      </c>
      <c r="AB29" s="72">
        <f t="shared" si="4"/>
        <v>0</v>
      </c>
      <c r="AC29" s="24"/>
      <c r="AD29" s="11"/>
      <c r="AE29" s="74"/>
      <c r="AF29" s="74"/>
      <c r="AG29" s="71">
        <f t="shared" si="5"/>
        <v>0</v>
      </c>
      <c r="AH29" s="72">
        <f>SECOND(AF29-AE29)</f>
        <v>0</v>
      </c>
      <c r="AI29" s="24"/>
      <c r="AJ29" s="11"/>
      <c r="AK29" s="74"/>
      <c r="AL29" s="74"/>
      <c r="AM29" s="71">
        <f t="shared" si="6"/>
        <v>0</v>
      </c>
      <c r="AN29" s="72">
        <f t="shared" si="7"/>
        <v>0</v>
      </c>
      <c r="AO29" s="11"/>
      <c r="AP29" s="74"/>
      <c r="AQ29" s="74"/>
      <c r="AR29" s="71">
        <f t="shared" si="8"/>
        <v>0</v>
      </c>
      <c r="AS29" s="72">
        <f t="shared" si="9"/>
        <v>0</v>
      </c>
      <c r="AT29" s="11"/>
      <c r="AU29" s="25"/>
      <c r="AV29" s="109">
        <v>0</v>
      </c>
      <c r="AW29" s="25">
        <f>TIME(,U29+AA29+AG29+AM29+AR29,AB29+V29+AH29+AN29+AS29)</f>
        <v>0</v>
      </c>
      <c r="AX29" s="35">
        <f t="shared" si="10"/>
        <v>0</v>
      </c>
      <c r="AY29" s="36">
        <f t="shared" si="11"/>
        <v>0</v>
      </c>
      <c r="AZ29" s="36">
        <f>O29+P29+W29+X29+AC29+AD29+AI29+AJ29+AO29+AT29+AY29+N29+R29+AV29</f>
        <v>0</v>
      </c>
      <c r="BA29" s="10" t="e">
        <f t="shared" si="12"/>
        <v>#N/A</v>
      </c>
      <c r="BC29" s="6"/>
    </row>
    <row r="30" spans="1:55" s="3" customFormat="1" ht="12.75">
      <c r="A30" s="28">
        <v>22</v>
      </c>
      <c r="B30" s="32"/>
      <c r="C30" s="17"/>
      <c r="D30" s="21"/>
      <c r="E30" s="21"/>
      <c r="F30" s="21"/>
      <c r="G30" s="21"/>
      <c r="H30" s="92"/>
      <c r="I30" s="92"/>
      <c r="J30" s="92"/>
      <c r="K30" s="93" t="e">
        <f>VLOOKUP(H30,Letnice!$D$2:$E$12,2,0)+VLOOKUP(I30,Letnice!$D$2:$E$12,2,0)+VLOOKUP(J30,Letnice!$D$2:$E$12,2,0)</f>
        <v>#N/A</v>
      </c>
      <c r="L30" s="101" t="e">
        <f>VLOOKUP(K30,Letnice!$D$16:$E$28,2,0)</f>
        <v>#N/A</v>
      </c>
      <c r="M30" s="25"/>
      <c r="N30" s="74"/>
      <c r="O30" s="24"/>
      <c r="P30" s="11"/>
      <c r="Q30" s="25"/>
      <c r="R30" s="74">
        <f t="shared" si="0"/>
        <v>0</v>
      </c>
      <c r="S30" s="74"/>
      <c r="T30" s="74"/>
      <c r="U30" s="71">
        <f t="shared" si="1"/>
        <v>0</v>
      </c>
      <c r="V30" s="72">
        <f t="shared" si="2"/>
        <v>0</v>
      </c>
      <c r="W30" s="24"/>
      <c r="X30" s="11"/>
      <c r="Y30" s="74"/>
      <c r="Z30" s="74"/>
      <c r="AA30" s="71">
        <f t="shared" si="3"/>
        <v>0</v>
      </c>
      <c r="AB30" s="72">
        <f t="shared" si="4"/>
        <v>0</v>
      </c>
      <c r="AC30" s="24"/>
      <c r="AD30" s="11"/>
      <c r="AE30" s="74"/>
      <c r="AF30" s="74"/>
      <c r="AG30" s="71">
        <f t="shared" si="5"/>
        <v>0</v>
      </c>
      <c r="AH30" s="72">
        <f>SECOND(AF30-AE30)</f>
        <v>0</v>
      </c>
      <c r="AI30" s="24"/>
      <c r="AJ30" s="11"/>
      <c r="AK30" s="74"/>
      <c r="AL30" s="74"/>
      <c r="AM30" s="71">
        <f t="shared" si="6"/>
        <v>0</v>
      </c>
      <c r="AN30" s="72">
        <f t="shared" si="7"/>
        <v>0</v>
      </c>
      <c r="AO30" s="11"/>
      <c r="AP30" s="74"/>
      <c r="AQ30" s="74"/>
      <c r="AR30" s="71">
        <f t="shared" si="8"/>
        <v>0</v>
      </c>
      <c r="AS30" s="72">
        <f t="shared" si="9"/>
        <v>0</v>
      </c>
      <c r="AT30" s="11"/>
      <c r="AU30" s="25"/>
      <c r="AV30" s="109">
        <v>0</v>
      </c>
      <c r="AW30" s="25">
        <f>TIME(,U30+AA30+AG30+AM30+AR30,AB30+V30+AH30+AN30+AS30)</f>
        <v>0</v>
      </c>
      <c r="AX30" s="35">
        <f t="shared" si="10"/>
        <v>0</v>
      </c>
      <c r="AY30" s="36">
        <f t="shared" si="11"/>
        <v>0</v>
      </c>
      <c r="AZ30" s="36">
        <f>O30+P30+W30+X30+AC30+AD30+AI30+AJ30+AO30+AT30+AY30+N30+R30+AV30</f>
        <v>0</v>
      </c>
      <c r="BA30" s="10" t="e">
        <f t="shared" si="12"/>
        <v>#N/A</v>
      </c>
      <c r="BC30" s="6"/>
    </row>
    <row r="31" spans="1:55" s="3" customFormat="1" ht="12.75">
      <c r="A31" s="28">
        <v>23</v>
      </c>
      <c r="B31" s="31"/>
      <c r="C31" s="20"/>
      <c r="D31" s="19"/>
      <c r="E31" s="21"/>
      <c r="F31" s="21"/>
      <c r="G31" s="21"/>
      <c r="H31" s="92"/>
      <c r="I31" s="92"/>
      <c r="J31" s="92"/>
      <c r="K31" s="93" t="e">
        <f>VLOOKUP(H31,Letnice!$D$2:$E$12,2,0)+VLOOKUP(I31,Letnice!$D$2:$E$12,2,0)+VLOOKUP(J31,Letnice!$D$2:$E$12,2,0)</f>
        <v>#N/A</v>
      </c>
      <c r="L31" s="101" t="e">
        <f>VLOOKUP(K31,Letnice!$D$16:$E$28,2,0)</f>
        <v>#N/A</v>
      </c>
      <c r="M31" s="25"/>
      <c r="N31" s="74"/>
      <c r="O31" s="24"/>
      <c r="P31" s="11"/>
      <c r="Q31" s="25"/>
      <c r="R31" s="74">
        <f t="shared" si="0"/>
        <v>0</v>
      </c>
      <c r="S31" s="74"/>
      <c r="T31" s="74"/>
      <c r="U31" s="71">
        <f t="shared" si="1"/>
        <v>0</v>
      </c>
      <c r="V31" s="72">
        <f t="shared" si="2"/>
        <v>0</v>
      </c>
      <c r="W31" s="24"/>
      <c r="X31" s="11"/>
      <c r="Y31" s="74"/>
      <c r="Z31" s="74"/>
      <c r="AA31" s="71">
        <f t="shared" si="3"/>
        <v>0</v>
      </c>
      <c r="AB31" s="72">
        <f t="shared" si="4"/>
        <v>0</v>
      </c>
      <c r="AC31" s="24"/>
      <c r="AD31" s="11"/>
      <c r="AE31" s="74"/>
      <c r="AF31" s="74"/>
      <c r="AG31" s="71">
        <f t="shared" si="5"/>
        <v>0</v>
      </c>
      <c r="AH31" s="72">
        <f>SECOND(AF31-AE31)</f>
        <v>0</v>
      </c>
      <c r="AI31" s="24"/>
      <c r="AJ31" s="11"/>
      <c r="AK31" s="74"/>
      <c r="AL31" s="74"/>
      <c r="AM31" s="71">
        <f t="shared" si="6"/>
        <v>0</v>
      </c>
      <c r="AN31" s="72">
        <f t="shared" si="7"/>
        <v>0</v>
      </c>
      <c r="AO31" s="11"/>
      <c r="AP31" s="74"/>
      <c r="AQ31" s="74"/>
      <c r="AR31" s="71">
        <f t="shared" si="8"/>
        <v>0</v>
      </c>
      <c r="AS31" s="72">
        <f t="shared" si="9"/>
        <v>0</v>
      </c>
      <c r="AT31" s="11"/>
      <c r="AU31" s="25"/>
      <c r="AV31" s="109">
        <v>0</v>
      </c>
      <c r="AW31" s="25">
        <f>TIME(,U31+AA31+AG31+AM31+AR31,AB31+V31+AH31+AN31+AS31)</f>
        <v>0</v>
      </c>
      <c r="AX31" s="35">
        <f t="shared" si="10"/>
        <v>0</v>
      </c>
      <c r="AY31" s="36">
        <f t="shared" si="11"/>
        <v>0</v>
      </c>
      <c r="AZ31" s="36">
        <f>O31+P31+W31+X31+AC31+AD31+AI31+AJ31+AO31+AT31+AY31+N31+R31+AV31</f>
        <v>0</v>
      </c>
      <c r="BA31" s="10" t="e">
        <f t="shared" si="12"/>
        <v>#N/A</v>
      </c>
      <c r="BC31" s="6"/>
    </row>
    <row r="32" spans="1:55" s="3" customFormat="1" ht="12.75">
      <c r="A32" s="28">
        <v>24</v>
      </c>
      <c r="B32" s="32"/>
      <c r="C32" s="17"/>
      <c r="D32" s="21"/>
      <c r="E32" s="21"/>
      <c r="F32" s="21"/>
      <c r="G32" s="21"/>
      <c r="H32" s="92"/>
      <c r="I32" s="92"/>
      <c r="J32" s="92"/>
      <c r="K32" s="93" t="e">
        <f>VLOOKUP(H32,Letnice!$D$2:$E$12,2,0)+VLOOKUP(I32,Letnice!$D$2:$E$12,2,0)+VLOOKUP(J32,Letnice!$D$2:$E$12,2,0)</f>
        <v>#N/A</v>
      </c>
      <c r="L32" s="101" t="e">
        <f>VLOOKUP(K32,Letnice!$D$16:$E$28,2,0)</f>
        <v>#N/A</v>
      </c>
      <c r="M32" s="25"/>
      <c r="N32" s="74"/>
      <c r="O32" s="24"/>
      <c r="P32" s="11"/>
      <c r="Q32" s="25"/>
      <c r="R32" s="74">
        <f t="shared" si="0"/>
        <v>0</v>
      </c>
      <c r="S32" s="74"/>
      <c r="T32" s="74"/>
      <c r="U32" s="71">
        <f t="shared" si="1"/>
        <v>0</v>
      </c>
      <c r="V32" s="72">
        <f t="shared" si="2"/>
        <v>0</v>
      </c>
      <c r="W32" s="24"/>
      <c r="X32" s="11"/>
      <c r="Y32" s="74"/>
      <c r="Z32" s="74"/>
      <c r="AA32" s="71">
        <f t="shared" si="3"/>
        <v>0</v>
      </c>
      <c r="AB32" s="72">
        <f t="shared" si="4"/>
        <v>0</v>
      </c>
      <c r="AC32" s="24"/>
      <c r="AD32" s="11"/>
      <c r="AE32" s="74"/>
      <c r="AF32" s="74"/>
      <c r="AG32" s="71">
        <f t="shared" si="5"/>
        <v>0</v>
      </c>
      <c r="AH32" s="72">
        <f>SECOND(AF32-AE32)</f>
        <v>0</v>
      </c>
      <c r="AI32" s="24"/>
      <c r="AJ32" s="11"/>
      <c r="AK32" s="74"/>
      <c r="AL32" s="74"/>
      <c r="AM32" s="71">
        <f t="shared" si="6"/>
        <v>0</v>
      </c>
      <c r="AN32" s="72">
        <f t="shared" si="7"/>
        <v>0</v>
      </c>
      <c r="AO32" s="11"/>
      <c r="AP32" s="74"/>
      <c r="AQ32" s="74"/>
      <c r="AR32" s="71">
        <f t="shared" si="8"/>
        <v>0</v>
      </c>
      <c r="AS32" s="72">
        <f t="shared" si="9"/>
        <v>0</v>
      </c>
      <c r="AT32" s="11"/>
      <c r="AU32" s="25"/>
      <c r="AV32" s="109">
        <v>0</v>
      </c>
      <c r="AW32" s="25">
        <f>TIME(,U32+AA32+AG32+AM32+AR32,AB32+V32+AH32+AN32+AS32)</f>
        <v>0</v>
      </c>
      <c r="AX32" s="35">
        <f t="shared" si="10"/>
        <v>0</v>
      </c>
      <c r="AY32" s="36">
        <f t="shared" si="11"/>
        <v>0</v>
      </c>
      <c r="AZ32" s="36">
        <f>O32+P32+W32+X32+AC32+AD32+AI32+AJ32+AO32+AT32+AY32+N32+R32+AV32</f>
        <v>0</v>
      </c>
      <c r="BA32" s="10" t="e">
        <f t="shared" si="12"/>
        <v>#N/A</v>
      </c>
      <c r="BC32" s="6"/>
    </row>
    <row r="33" spans="1:55" s="3" customFormat="1" ht="12.75">
      <c r="A33" s="28">
        <v>25</v>
      </c>
      <c r="B33" s="31"/>
      <c r="C33" s="20"/>
      <c r="D33" s="19"/>
      <c r="E33" s="21"/>
      <c r="F33" s="21"/>
      <c r="G33" s="21"/>
      <c r="H33" s="92"/>
      <c r="I33" s="92"/>
      <c r="J33" s="92"/>
      <c r="K33" s="93" t="e">
        <f>VLOOKUP(H33,Letnice!$D$2:$E$12,2,0)+VLOOKUP(I33,Letnice!$D$2:$E$12,2,0)+VLOOKUP(J33,Letnice!$D$2:$E$12,2,0)</f>
        <v>#N/A</v>
      </c>
      <c r="L33" s="101" t="e">
        <f>VLOOKUP(K33,Letnice!$D$16:$E$28,2,0)</f>
        <v>#N/A</v>
      </c>
      <c r="M33" s="25"/>
      <c r="N33" s="74"/>
      <c r="O33" s="24"/>
      <c r="P33" s="11"/>
      <c r="Q33" s="25"/>
      <c r="R33" s="74">
        <f t="shared" si="0"/>
        <v>0</v>
      </c>
      <c r="S33" s="74"/>
      <c r="T33" s="74"/>
      <c r="U33" s="71">
        <f t="shared" si="1"/>
        <v>0</v>
      </c>
      <c r="V33" s="72">
        <f t="shared" si="2"/>
        <v>0</v>
      </c>
      <c r="W33" s="24"/>
      <c r="X33" s="11"/>
      <c r="Y33" s="74"/>
      <c r="Z33" s="74"/>
      <c r="AA33" s="71">
        <f t="shared" si="3"/>
        <v>0</v>
      </c>
      <c r="AB33" s="72">
        <f t="shared" si="4"/>
        <v>0</v>
      </c>
      <c r="AC33" s="24"/>
      <c r="AD33" s="11"/>
      <c r="AE33" s="74"/>
      <c r="AF33" s="74"/>
      <c r="AG33" s="71">
        <f t="shared" si="5"/>
        <v>0</v>
      </c>
      <c r="AH33" s="72">
        <f>SECOND(AF33-AE33)</f>
        <v>0</v>
      </c>
      <c r="AI33" s="24"/>
      <c r="AJ33" s="11"/>
      <c r="AK33" s="74"/>
      <c r="AL33" s="74"/>
      <c r="AM33" s="71">
        <f t="shared" si="6"/>
        <v>0</v>
      </c>
      <c r="AN33" s="72">
        <f t="shared" si="7"/>
        <v>0</v>
      </c>
      <c r="AO33" s="11"/>
      <c r="AP33" s="74"/>
      <c r="AQ33" s="74"/>
      <c r="AR33" s="71">
        <f t="shared" si="8"/>
        <v>0</v>
      </c>
      <c r="AS33" s="72">
        <f t="shared" si="9"/>
        <v>0</v>
      </c>
      <c r="AT33" s="11"/>
      <c r="AU33" s="25"/>
      <c r="AV33" s="109">
        <v>0</v>
      </c>
      <c r="AW33" s="25">
        <f>TIME(,U33+AA33+AG33+AM33+AR33,AB33+V33+AH33+AN33+AS33)</f>
        <v>0</v>
      </c>
      <c r="AX33" s="35">
        <f t="shared" si="10"/>
        <v>0</v>
      </c>
      <c r="AY33" s="36">
        <f t="shared" si="11"/>
        <v>0</v>
      </c>
      <c r="AZ33" s="36">
        <f>O33+P33+W33+X33+AC33+AD33+AI33+AJ33+AO33+AT33+AY33+N33+R33+AV33</f>
        <v>0</v>
      </c>
      <c r="BA33" s="10" t="e">
        <f t="shared" si="12"/>
        <v>#N/A</v>
      </c>
      <c r="BC33" s="6"/>
    </row>
    <row r="34" spans="1:55" s="3" customFormat="1" ht="12.75">
      <c r="A34" s="28">
        <v>26</v>
      </c>
      <c r="B34" s="31"/>
      <c r="C34" s="20"/>
      <c r="D34" s="19"/>
      <c r="E34" s="21"/>
      <c r="F34" s="21"/>
      <c r="G34" s="21"/>
      <c r="H34" s="92"/>
      <c r="I34" s="92"/>
      <c r="J34" s="92"/>
      <c r="K34" s="93" t="e">
        <f>VLOOKUP(H34,Letnice!$D$2:$E$12,2,0)+VLOOKUP(I34,Letnice!$D$2:$E$12,2,0)+VLOOKUP(J34,Letnice!$D$2:$E$12,2,0)</f>
        <v>#N/A</v>
      </c>
      <c r="L34" s="101" t="e">
        <f>VLOOKUP(K34,Letnice!$D$16:$E$28,2,0)</f>
        <v>#N/A</v>
      </c>
      <c r="M34" s="25"/>
      <c r="N34" s="74"/>
      <c r="O34" s="24"/>
      <c r="P34" s="11"/>
      <c r="Q34" s="25"/>
      <c r="R34" s="74">
        <f t="shared" si="0"/>
        <v>0</v>
      </c>
      <c r="S34" s="74"/>
      <c r="T34" s="74"/>
      <c r="U34" s="71">
        <f t="shared" si="1"/>
        <v>0</v>
      </c>
      <c r="V34" s="72">
        <f t="shared" si="2"/>
        <v>0</v>
      </c>
      <c r="W34" s="24"/>
      <c r="X34" s="11"/>
      <c r="Y34" s="74"/>
      <c r="Z34" s="74"/>
      <c r="AA34" s="71">
        <f t="shared" si="3"/>
        <v>0</v>
      </c>
      <c r="AB34" s="72">
        <f t="shared" si="4"/>
        <v>0</v>
      </c>
      <c r="AC34" s="24"/>
      <c r="AD34" s="11"/>
      <c r="AE34" s="74"/>
      <c r="AF34" s="74"/>
      <c r="AG34" s="71">
        <f t="shared" si="5"/>
        <v>0</v>
      </c>
      <c r="AH34" s="72">
        <f>SECOND(AF34-AE34)</f>
        <v>0</v>
      </c>
      <c r="AI34" s="24"/>
      <c r="AJ34" s="11"/>
      <c r="AK34" s="74"/>
      <c r="AL34" s="74"/>
      <c r="AM34" s="71">
        <f t="shared" si="6"/>
        <v>0</v>
      </c>
      <c r="AN34" s="72">
        <f t="shared" si="7"/>
        <v>0</v>
      </c>
      <c r="AO34" s="11"/>
      <c r="AP34" s="74"/>
      <c r="AQ34" s="74"/>
      <c r="AR34" s="71">
        <f t="shared" si="8"/>
        <v>0</v>
      </c>
      <c r="AS34" s="72">
        <f t="shared" si="9"/>
        <v>0</v>
      </c>
      <c r="AT34" s="11"/>
      <c r="AU34" s="25"/>
      <c r="AV34" s="109">
        <v>0</v>
      </c>
      <c r="AW34" s="25">
        <f>TIME(,U34+AA34+AG34+AM34+AR34,AB34+V34+AH34+AN34+AS34)</f>
        <v>0</v>
      </c>
      <c r="AX34" s="35">
        <f t="shared" si="10"/>
        <v>0</v>
      </c>
      <c r="AY34" s="36">
        <f t="shared" si="11"/>
        <v>0</v>
      </c>
      <c r="AZ34" s="36">
        <f>O34+P34+W34+X34+AC34+AD34+AI34+AJ34+AO34+AT34+AY34+N34+R34+AV34</f>
        <v>0</v>
      </c>
      <c r="BA34" s="10" t="e">
        <f t="shared" si="12"/>
        <v>#N/A</v>
      </c>
      <c r="BC34" s="6"/>
    </row>
    <row r="35" spans="1:55" ht="12.75">
      <c r="A35" s="28">
        <v>27</v>
      </c>
      <c r="B35" s="31"/>
      <c r="C35" s="20"/>
      <c r="D35" s="19"/>
      <c r="E35" s="21"/>
      <c r="F35" s="21"/>
      <c r="G35" s="21"/>
      <c r="H35" s="92"/>
      <c r="I35" s="92"/>
      <c r="J35" s="92"/>
      <c r="K35" s="93" t="e">
        <f>VLOOKUP(H35,Letnice!$D$2:$E$12,2,0)+VLOOKUP(I35,Letnice!$D$2:$E$12,2,0)+VLOOKUP(J35,Letnice!$D$2:$E$12,2,0)</f>
        <v>#N/A</v>
      </c>
      <c r="L35" s="101" t="e">
        <f>VLOOKUP(K35,Letnice!$D$16:$E$28,2,0)</f>
        <v>#N/A</v>
      </c>
      <c r="M35" s="25"/>
      <c r="N35" s="74"/>
      <c r="O35" s="24"/>
      <c r="P35" s="11"/>
      <c r="Q35" s="25"/>
      <c r="R35" s="74">
        <f t="shared" si="0"/>
        <v>0</v>
      </c>
      <c r="S35" s="74"/>
      <c r="T35" s="74"/>
      <c r="U35" s="71">
        <f t="shared" si="1"/>
        <v>0</v>
      </c>
      <c r="V35" s="72">
        <f t="shared" si="2"/>
        <v>0</v>
      </c>
      <c r="W35" s="24"/>
      <c r="X35" s="11"/>
      <c r="Y35" s="74"/>
      <c r="Z35" s="74"/>
      <c r="AA35" s="71">
        <f t="shared" si="3"/>
        <v>0</v>
      </c>
      <c r="AB35" s="72">
        <f t="shared" si="4"/>
        <v>0</v>
      </c>
      <c r="AC35" s="24"/>
      <c r="AD35" s="11"/>
      <c r="AE35" s="74"/>
      <c r="AF35" s="74"/>
      <c r="AG35" s="71">
        <f t="shared" si="5"/>
        <v>0</v>
      </c>
      <c r="AH35" s="72">
        <f>SECOND(AF35-AE35)</f>
        <v>0</v>
      </c>
      <c r="AI35" s="24"/>
      <c r="AJ35" s="11"/>
      <c r="AK35" s="74"/>
      <c r="AL35" s="74"/>
      <c r="AM35" s="71">
        <f t="shared" si="6"/>
        <v>0</v>
      </c>
      <c r="AN35" s="72">
        <f t="shared" si="7"/>
        <v>0</v>
      </c>
      <c r="AO35" s="11"/>
      <c r="AP35" s="74"/>
      <c r="AQ35" s="74"/>
      <c r="AR35" s="71">
        <f t="shared" si="8"/>
        <v>0</v>
      </c>
      <c r="AS35" s="72">
        <f t="shared" si="9"/>
        <v>0</v>
      </c>
      <c r="AT35" s="11"/>
      <c r="AU35" s="25"/>
      <c r="AV35" s="109">
        <v>0</v>
      </c>
      <c r="AW35" s="25">
        <f>TIME(,U35+AA35+AG35+AM35+AR35,AB35+V35+AH35+AN35+AS35)</f>
        <v>0</v>
      </c>
      <c r="AX35" s="35">
        <f t="shared" si="10"/>
        <v>0</v>
      </c>
      <c r="AY35" s="36">
        <f t="shared" si="11"/>
        <v>0</v>
      </c>
      <c r="AZ35" s="36">
        <f>O35+P35+W35+X35+AC35+AD35+AI35+AJ35+AO35+AT35+AY35+N35+R35+AV35</f>
        <v>0</v>
      </c>
      <c r="BA35" s="10" t="e">
        <f t="shared" si="12"/>
        <v>#N/A</v>
      </c>
      <c r="BC35" s="6"/>
    </row>
    <row r="36" spans="1:55" ht="12.75">
      <c r="A36" s="28">
        <v>28</v>
      </c>
      <c r="B36" s="31"/>
      <c r="C36" s="20"/>
      <c r="D36" s="19"/>
      <c r="E36" s="21"/>
      <c r="F36" s="21"/>
      <c r="G36" s="21"/>
      <c r="H36" s="92"/>
      <c r="I36" s="92"/>
      <c r="J36" s="92"/>
      <c r="K36" s="93" t="e">
        <f>VLOOKUP(H36,Letnice!$D$2:$E$12,2,0)+VLOOKUP(I36,Letnice!$D$2:$E$12,2,0)+VLOOKUP(J36,Letnice!$D$2:$E$12,2,0)</f>
        <v>#N/A</v>
      </c>
      <c r="L36" s="101" t="e">
        <f>VLOOKUP(K36,Letnice!$D$16:$E$28,2,0)</f>
        <v>#N/A</v>
      </c>
      <c r="M36" s="25"/>
      <c r="N36" s="74"/>
      <c r="O36" s="24"/>
      <c r="P36" s="11"/>
      <c r="Q36" s="25"/>
      <c r="R36" s="74">
        <f t="shared" si="0"/>
        <v>0</v>
      </c>
      <c r="S36" s="74"/>
      <c r="T36" s="74"/>
      <c r="U36" s="71">
        <f t="shared" si="1"/>
        <v>0</v>
      </c>
      <c r="V36" s="72">
        <f t="shared" si="2"/>
        <v>0</v>
      </c>
      <c r="W36" s="24"/>
      <c r="X36" s="11"/>
      <c r="Y36" s="74"/>
      <c r="Z36" s="74"/>
      <c r="AA36" s="71">
        <f t="shared" si="3"/>
        <v>0</v>
      </c>
      <c r="AB36" s="72">
        <f t="shared" si="4"/>
        <v>0</v>
      </c>
      <c r="AC36" s="24"/>
      <c r="AD36" s="11"/>
      <c r="AE36" s="74"/>
      <c r="AF36" s="74"/>
      <c r="AG36" s="71">
        <f t="shared" si="5"/>
        <v>0</v>
      </c>
      <c r="AH36" s="72">
        <f>SECOND(AF36-AE36)</f>
        <v>0</v>
      </c>
      <c r="AI36" s="24"/>
      <c r="AJ36" s="11"/>
      <c r="AK36" s="74"/>
      <c r="AL36" s="74"/>
      <c r="AM36" s="71">
        <f t="shared" si="6"/>
        <v>0</v>
      </c>
      <c r="AN36" s="72">
        <f t="shared" si="7"/>
        <v>0</v>
      </c>
      <c r="AO36" s="11"/>
      <c r="AP36" s="74"/>
      <c r="AQ36" s="74"/>
      <c r="AR36" s="71">
        <f t="shared" si="8"/>
        <v>0</v>
      </c>
      <c r="AS36" s="72">
        <f t="shared" si="9"/>
        <v>0</v>
      </c>
      <c r="AT36" s="11"/>
      <c r="AU36" s="25"/>
      <c r="AV36" s="109">
        <v>0</v>
      </c>
      <c r="AW36" s="25">
        <f>TIME(,U36+AA36+AG36+AM36+AR36,AB36+V36+AH36+AN36+AS36)</f>
        <v>0</v>
      </c>
      <c r="AX36" s="35">
        <f t="shared" si="10"/>
        <v>0</v>
      </c>
      <c r="AY36" s="36">
        <f t="shared" si="11"/>
        <v>0</v>
      </c>
      <c r="AZ36" s="36">
        <f>O36+P36+W36+X36+AC36+AD36+AI36+AJ36+AO36+AT36+AY36+N36+R36+AV36</f>
        <v>0</v>
      </c>
      <c r="BA36" s="10" t="e">
        <f t="shared" si="12"/>
        <v>#N/A</v>
      </c>
      <c r="BC36" s="6"/>
    </row>
    <row r="37" spans="1:55" ht="12.75">
      <c r="A37" s="28">
        <v>29</v>
      </c>
      <c r="B37" s="31"/>
      <c r="C37" s="20"/>
      <c r="D37" s="19"/>
      <c r="E37" s="21"/>
      <c r="F37" s="21"/>
      <c r="G37" s="21"/>
      <c r="H37" s="92"/>
      <c r="I37" s="92"/>
      <c r="J37" s="92"/>
      <c r="K37" s="93" t="e">
        <f>VLOOKUP(H37,Letnice!$D$2:$E$12,2,0)+VLOOKUP(I37,Letnice!$D$2:$E$12,2,0)+VLOOKUP(J37,Letnice!$D$2:$E$12,2,0)</f>
        <v>#N/A</v>
      </c>
      <c r="L37" s="101" t="e">
        <f>VLOOKUP(K37,Letnice!$D$16:$E$28,2,0)</f>
        <v>#N/A</v>
      </c>
      <c r="M37" s="25"/>
      <c r="N37" s="74"/>
      <c r="O37" s="24"/>
      <c r="P37" s="11"/>
      <c r="Q37" s="25"/>
      <c r="R37" s="74">
        <f t="shared" si="0"/>
        <v>0</v>
      </c>
      <c r="S37" s="74"/>
      <c r="T37" s="74"/>
      <c r="U37" s="71">
        <f t="shared" si="1"/>
        <v>0</v>
      </c>
      <c r="V37" s="72">
        <f t="shared" si="2"/>
        <v>0</v>
      </c>
      <c r="W37" s="24"/>
      <c r="X37" s="11"/>
      <c r="Y37" s="74"/>
      <c r="Z37" s="74"/>
      <c r="AA37" s="71">
        <f t="shared" si="3"/>
        <v>0</v>
      </c>
      <c r="AB37" s="72">
        <f t="shared" si="4"/>
        <v>0</v>
      </c>
      <c r="AC37" s="24"/>
      <c r="AD37" s="11"/>
      <c r="AE37" s="74"/>
      <c r="AF37" s="74"/>
      <c r="AG37" s="71">
        <f t="shared" si="5"/>
        <v>0</v>
      </c>
      <c r="AH37" s="72">
        <f>SECOND(AF37-AE37)</f>
        <v>0</v>
      </c>
      <c r="AI37" s="24"/>
      <c r="AJ37" s="11"/>
      <c r="AK37" s="74"/>
      <c r="AL37" s="74"/>
      <c r="AM37" s="71">
        <f t="shared" si="6"/>
        <v>0</v>
      </c>
      <c r="AN37" s="72">
        <f t="shared" si="7"/>
        <v>0</v>
      </c>
      <c r="AO37" s="11"/>
      <c r="AP37" s="74"/>
      <c r="AQ37" s="74"/>
      <c r="AR37" s="71">
        <f t="shared" si="8"/>
        <v>0</v>
      </c>
      <c r="AS37" s="72">
        <f t="shared" si="9"/>
        <v>0</v>
      </c>
      <c r="AT37" s="11"/>
      <c r="AU37" s="25"/>
      <c r="AV37" s="109">
        <v>0</v>
      </c>
      <c r="AW37" s="25">
        <f>TIME(,U37+AA37+AG37+AM37+AR37,AB37+V37+AH37+AN37+AS37)</f>
        <v>0</v>
      </c>
      <c r="AX37" s="35">
        <f t="shared" si="10"/>
        <v>0</v>
      </c>
      <c r="AY37" s="36">
        <f t="shared" si="11"/>
        <v>0</v>
      </c>
      <c r="AZ37" s="36">
        <f>O37+P37+W37+X37+AC37+AD37+AI37+AJ37+AO37+AT37+AY37+N37+R37+AV37</f>
        <v>0</v>
      </c>
      <c r="BA37" s="10" t="e">
        <f t="shared" si="12"/>
        <v>#N/A</v>
      </c>
      <c r="BC37" s="6"/>
    </row>
    <row r="38" spans="1:55" ht="12.75">
      <c r="A38" s="28">
        <v>30</v>
      </c>
      <c r="B38" s="31"/>
      <c r="C38" s="20"/>
      <c r="D38" s="19"/>
      <c r="E38" s="21"/>
      <c r="F38" s="21"/>
      <c r="G38" s="21"/>
      <c r="H38" s="92"/>
      <c r="I38" s="92"/>
      <c r="J38" s="92"/>
      <c r="K38" s="93" t="e">
        <f>VLOOKUP(H38,Letnice!$D$2:$E$12,2,0)+VLOOKUP(I38,Letnice!$D$2:$E$12,2,0)+VLOOKUP(J38,Letnice!$D$2:$E$12,2,0)</f>
        <v>#N/A</v>
      </c>
      <c r="L38" s="101" t="e">
        <f>VLOOKUP(K38,Letnice!$D$16:$E$28,2,0)</f>
        <v>#N/A</v>
      </c>
      <c r="M38" s="25"/>
      <c r="N38" s="74"/>
      <c r="O38" s="24"/>
      <c r="P38" s="11"/>
      <c r="Q38" s="25"/>
      <c r="R38" s="74">
        <f t="shared" si="0"/>
        <v>0</v>
      </c>
      <c r="S38" s="74"/>
      <c r="T38" s="74"/>
      <c r="U38" s="71">
        <f t="shared" si="1"/>
        <v>0</v>
      </c>
      <c r="V38" s="72">
        <f t="shared" si="2"/>
        <v>0</v>
      </c>
      <c r="W38" s="24"/>
      <c r="X38" s="11"/>
      <c r="Y38" s="74"/>
      <c r="Z38" s="74"/>
      <c r="AA38" s="71">
        <f t="shared" si="3"/>
        <v>0</v>
      </c>
      <c r="AB38" s="72">
        <f t="shared" si="4"/>
        <v>0</v>
      </c>
      <c r="AC38" s="24"/>
      <c r="AD38" s="11"/>
      <c r="AE38" s="74"/>
      <c r="AF38" s="74"/>
      <c r="AG38" s="71">
        <f t="shared" si="5"/>
        <v>0</v>
      </c>
      <c r="AH38" s="72">
        <f>SECOND(AF38-AE38)</f>
        <v>0</v>
      </c>
      <c r="AI38" s="24"/>
      <c r="AJ38" s="11"/>
      <c r="AK38" s="74"/>
      <c r="AL38" s="74"/>
      <c r="AM38" s="71">
        <f t="shared" si="6"/>
        <v>0</v>
      </c>
      <c r="AN38" s="72">
        <f t="shared" si="7"/>
        <v>0</v>
      </c>
      <c r="AO38" s="11"/>
      <c r="AP38" s="74"/>
      <c r="AQ38" s="74"/>
      <c r="AR38" s="71">
        <f t="shared" si="8"/>
        <v>0</v>
      </c>
      <c r="AS38" s="72">
        <f t="shared" si="9"/>
        <v>0</v>
      </c>
      <c r="AT38" s="11"/>
      <c r="AU38" s="25"/>
      <c r="AV38" s="109">
        <v>0</v>
      </c>
      <c r="AW38" s="25">
        <f>TIME(,U38+AA38+AG38+AM38+AR38,AB38+V38+AH38+AN38+AS38)</f>
        <v>0</v>
      </c>
      <c r="AX38" s="35">
        <f t="shared" si="10"/>
        <v>0</v>
      </c>
      <c r="AY38" s="36">
        <f t="shared" si="11"/>
        <v>0</v>
      </c>
      <c r="AZ38" s="36">
        <f>O38+P38+W38+X38+AC38+AD38+AI38+AJ38+AO38+AT38+AY38+N38+R38+AV38</f>
        <v>0</v>
      </c>
      <c r="BA38" s="10" t="e">
        <f t="shared" si="12"/>
        <v>#N/A</v>
      </c>
      <c r="BC38" s="6"/>
    </row>
    <row r="39" spans="1:53" ht="12.75">
      <c r="A39" s="28">
        <v>31</v>
      </c>
      <c r="B39" s="31"/>
      <c r="C39" s="20"/>
      <c r="D39" s="19"/>
      <c r="E39" s="21"/>
      <c r="F39" s="21"/>
      <c r="G39" s="21"/>
      <c r="H39" s="92"/>
      <c r="I39" s="92"/>
      <c r="J39" s="92"/>
      <c r="K39" s="93" t="e">
        <f>VLOOKUP(H39,Letnice!$D$2:$E$12,2,0)+VLOOKUP(I39,Letnice!$D$2:$E$12,2,0)+VLOOKUP(J39,Letnice!$D$2:$E$12,2,0)</f>
        <v>#N/A</v>
      </c>
      <c r="L39" s="101" t="e">
        <f>VLOOKUP(K39,Letnice!$D$16:$E$28,2,0)</f>
        <v>#N/A</v>
      </c>
      <c r="M39" s="25"/>
      <c r="N39" s="74"/>
      <c r="O39" s="24"/>
      <c r="P39" s="11"/>
      <c r="Q39" s="25"/>
      <c r="R39" s="74">
        <f t="shared" si="0"/>
        <v>0</v>
      </c>
      <c r="S39" s="74"/>
      <c r="T39" s="74"/>
      <c r="U39" s="71">
        <f t="shared" si="1"/>
        <v>0</v>
      </c>
      <c r="V39" s="72">
        <f t="shared" si="2"/>
        <v>0</v>
      </c>
      <c r="W39" s="24"/>
      <c r="X39" s="11"/>
      <c r="Y39" s="74"/>
      <c r="Z39" s="74"/>
      <c r="AA39" s="71">
        <f t="shared" si="3"/>
        <v>0</v>
      </c>
      <c r="AB39" s="72">
        <f t="shared" si="4"/>
        <v>0</v>
      </c>
      <c r="AC39" s="24"/>
      <c r="AD39" s="11"/>
      <c r="AE39" s="74"/>
      <c r="AF39" s="74"/>
      <c r="AG39" s="71">
        <f t="shared" si="5"/>
        <v>0</v>
      </c>
      <c r="AH39" s="72">
        <f>SECOND(AF39-AE39)</f>
        <v>0</v>
      </c>
      <c r="AI39" s="24"/>
      <c r="AJ39" s="11"/>
      <c r="AK39" s="74"/>
      <c r="AL39" s="74"/>
      <c r="AM39" s="71">
        <f t="shared" si="6"/>
        <v>0</v>
      </c>
      <c r="AN39" s="72">
        <f t="shared" si="7"/>
        <v>0</v>
      </c>
      <c r="AO39" s="11"/>
      <c r="AP39" s="74"/>
      <c r="AQ39" s="74"/>
      <c r="AR39" s="71">
        <f t="shared" si="8"/>
        <v>0</v>
      </c>
      <c r="AS39" s="72">
        <f t="shared" si="9"/>
        <v>0</v>
      </c>
      <c r="AT39" s="11"/>
      <c r="AU39" s="25"/>
      <c r="AV39" s="109">
        <v>0</v>
      </c>
      <c r="AW39" s="25">
        <f>TIME(,U39+AA39+AG39+AM39+AR39,AB39+V39+AH39+AN39+AS39)</f>
        <v>0</v>
      </c>
      <c r="AX39" s="35">
        <f t="shared" si="10"/>
        <v>0</v>
      </c>
      <c r="AY39" s="36">
        <f t="shared" si="11"/>
        <v>0</v>
      </c>
      <c r="AZ39" s="36">
        <f>O39+P39+W39+X39+AC39+AD39+AI39+AJ39+AO39+AT39+AY39+N39+R39+AV39</f>
        <v>0</v>
      </c>
      <c r="BA39" s="10" t="e">
        <f t="shared" si="12"/>
        <v>#N/A</v>
      </c>
    </row>
    <row r="40" spans="1:53" ht="12.75">
      <c r="A40" s="28">
        <v>32</v>
      </c>
      <c r="B40" s="31"/>
      <c r="C40" s="20"/>
      <c r="D40" s="19"/>
      <c r="E40" s="21"/>
      <c r="F40" s="21"/>
      <c r="G40" s="21"/>
      <c r="H40" s="92"/>
      <c r="I40" s="92"/>
      <c r="J40" s="92"/>
      <c r="K40" s="93" t="e">
        <f>VLOOKUP(H40,Letnice!$D$2:$E$12,2,0)+VLOOKUP(I40,Letnice!$D$2:$E$12,2,0)+VLOOKUP(J40,Letnice!$D$2:$E$12,2,0)</f>
        <v>#N/A</v>
      </c>
      <c r="L40" s="101" t="e">
        <f>VLOOKUP(K40,Letnice!$D$16:$E$28,2,0)</f>
        <v>#N/A</v>
      </c>
      <c r="M40" s="25"/>
      <c r="N40" s="74"/>
      <c r="O40" s="24"/>
      <c r="P40" s="11"/>
      <c r="Q40" s="25"/>
      <c r="R40" s="74">
        <f t="shared" si="0"/>
        <v>0</v>
      </c>
      <c r="S40" s="74"/>
      <c r="T40" s="74"/>
      <c r="U40" s="71">
        <f t="shared" si="1"/>
        <v>0</v>
      </c>
      <c r="V40" s="72">
        <f t="shared" si="2"/>
        <v>0</v>
      </c>
      <c r="W40" s="24"/>
      <c r="X40" s="11"/>
      <c r="Y40" s="74"/>
      <c r="Z40" s="74"/>
      <c r="AA40" s="71">
        <f t="shared" si="3"/>
        <v>0</v>
      </c>
      <c r="AB40" s="72">
        <f t="shared" si="4"/>
        <v>0</v>
      </c>
      <c r="AC40" s="24"/>
      <c r="AD40" s="11"/>
      <c r="AE40" s="74"/>
      <c r="AF40" s="74"/>
      <c r="AG40" s="71">
        <f t="shared" si="5"/>
        <v>0</v>
      </c>
      <c r="AH40" s="72">
        <f>SECOND(AF40-AE40)</f>
        <v>0</v>
      </c>
      <c r="AI40" s="24"/>
      <c r="AJ40" s="11"/>
      <c r="AK40" s="74"/>
      <c r="AL40" s="74"/>
      <c r="AM40" s="71">
        <f t="shared" si="6"/>
        <v>0</v>
      </c>
      <c r="AN40" s="72">
        <f t="shared" si="7"/>
        <v>0</v>
      </c>
      <c r="AO40" s="11"/>
      <c r="AP40" s="74"/>
      <c r="AQ40" s="74"/>
      <c r="AR40" s="71">
        <f t="shared" si="8"/>
        <v>0</v>
      </c>
      <c r="AS40" s="72">
        <f t="shared" si="9"/>
        <v>0</v>
      </c>
      <c r="AT40" s="11"/>
      <c r="AU40" s="25"/>
      <c r="AV40" s="109">
        <v>0</v>
      </c>
      <c r="AW40" s="25">
        <f>TIME(,U40+AA40+AG40+AM40+AR40,AB40+V40+AH40+AN40+AS40)</f>
        <v>0</v>
      </c>
      <c r="AX40" s="35">
        <f t="shared" si="10"/>
        <v>0</v>
      </c>
      <c r="AY40" s="36">
        <f t="shared" si="11"/>
        <v>0</v>
      </c>
      <c r="AZ40" s="36">
        <f>O40+P40+W40+X40+AC40+AD40+AI40+AJ40+AO40+AT40+AY40+N40+R40+AV40</f>
        <v>0</v>
      </c>
      <c r="BA40" s="10" t="e">
        <f t="shared" si="12"/>
        <v>#N/A</v>
      </c>
    </row>
    <row r="41" spans="1:53" ht="12.75">
      <c r="A41" s="28">
        <v>33</v>
      </c>
      <c r="B41" s="31"/>
      <c r="C41" s="20"/>
      <c r="D41" s="19"/>
      <c r="E41" s="21"/>
      <c r="F41" s="21"/>
      <c r="G41" s="21"/>
      <c r="H41" s="92"/>
      <c r="I41" s="92"/>
      <c r="J41" s="92"/>
      <c r="K41" s="93" t="e">
        <f>VLOOKUP(H41,Letnice!$D$2:$E$12,2,0)+VLOOKUP(I41,Letnice!$D$2:$E$12,2,0)+VLOOKUP(J41,Letnice!$D$2:$E$12,2,0)</f>
        <v>#N/A</v>
      </c>
      <c r="L41" s="101" t="e">
        <f>VLOOKUP(K41,Letnice!$D$16:$E$28,2,0)</f>
        <v>#N/A</v>
      </c>
      <c r="M41" s="25"/>
      <c r="N41" s="74"/>
      <c r="O41" s="24"/>
      <c r="P41" s="11"/>
      <c r="Q41" s="25"/>
      <c r="R41" s="74">
        <f>IF(HOUR(Q41-AU41)*60+MINUTE(Q41-AU41)&lt;=10,0,(HOUR(Q41-AU41)*60+MINUTE(Q41-AU41))-10)</f>
        <v>0</v>
      </c>
      <c r="S41" s="74"/>
      <c r="T41" s="74"/>
      <c r="U41" s="71">
        <f t="shared" si="1"/>
        <v>0</v>
      </c>
      <c r="V41" s="72">
        <f t="shared" si="2"/>
        <v>0</v>
      </c>
      <c r="W41" s="24"/>
      <c r="X41" s="11"/>
      <c r="Y41" s="74"/>
      <c r="Z41" s="74"/>
      <c r="AA41" s="71">
        <f t="shared" si="3"/>
        <v>0</v>
      </c>
      <c r="AB41" s="72">
        <f t="shared" si="4"/>
        <v>0</v>
      </c>
      <c r="AC41" s="24"/>
      <c r="AD41" s="11"/>
      <c r="AE41" s="74"/>
      <c r="AF41" s="74"/>
      <c r="AG41" s="71">
        <f t="shared" si="5"/>
        <v>0</v>
      </c>
      <c r="AH41" s="72">
        <f>SECOND(AF41-AE41)</f>
        <v>0</v>
      </c>
      <c r="AI41" s="24"/>
      <c r="AJ41" s="11"/>
      <c r="AK41" s="74"/>
      <c r="AL41" s="74"/>
      <c r="AM41" s="71">
        <f t="shared" si="6"/>
        <v>0</v>
      </c>
      <c r="AN41" s="72">
        <f t="shared" si="7"/>
        <v>0</v>
      </c>
      <c r="AO41" s="11"/>
      <c r="AP41" s="74"/>
      <c r="AQ41" s="74"/>
      <c r="AR41" s="71">
        <f t="shared" si="8"/>
        <v>0</v>
      </c>
      <c r="AS41" s="72">
        <f t="shared" si="9"/>
        <v>0</v>
      </c>
      <c r="AT41" s="11"/>
      <c r="AU41" s="25"/>
      <c r="AV41" s="109">
        <v>0</v>
      </c>
      <c r="AW41" s="25">
        <f>TIME(,U41+AA41+AG41+AM41+AR41,AB41+V41+AH41+AN41+AS41)</f>
        <v>0</v>
      </c>
      <c r="AX41" s="35">
        <f t="shared" si="10"/>
        <v>0</v>
      </c>
      <c r="AY41" s="36">
        <f t="shared" si="11"/>
        <v>0</v>
      </c>
      <c r="AZ41" s="36">
        <f>O41+P41+W41+X41+AC41+AD41+AI41+AJ41+AO41+AT41+AY41+N41+R41+AV41</f>
        <v>0</v>
      </c>
      <c r="BA41" s="10" t="e">
        <f t="shared" si="12"/>
        <v>#N/A</v>
      </c>
    </row>
    <row r="42" spans="1:53" ht="12.75">
      <c r="A42" s="28">
        <v>34</v>
      </c>
      <c r="B42" s="31"/>
      <c r="C42" s="20"/>
      <c r="D42" s="19"/>
      <c r="E42" s="21"/>
      <c r="F42" s="21"/>
      <c r="G42" s="21"/>
      <c r="H42" s="92"/>
      <c r="I42" s="92"/>
      <c r="J42" s="92"/>
      <c r="K42" s="93" t="e">
        <f>VLOOKUP(H42,Letnice!$D$2:$E$12,2,0)+VLOOKUP(I42,Letnice!$D$2:$E$12,2,0)+VLOOKUP(J42,Letnice!$D$2:$E$12,2,0)</f>
        <v>#N/A</v>
      </c>
      <c r="L42" s="101" t="e">
        <f>VLOOKUP(K42,Letnice!$D$16:$E$28,2,0)</f>
        <v>#N/A</v>
      </c>
      <c r="M42" s="25"/>
      <c r="N42" s="74"/>
      <c r="O42" s="24"/>
      <c r="P42" s="11"/>
      <c r="Q42" s="25"/>
      <c r="R42" s="74">
        <f>IF(HOUR(Q42-AU42)*60+MINUTE(Q42-AU42)&lt;=10,0,(HOUR(Q42-AU42)*60+MINUTE(Q42-AU42))-10)</f>
        <v>0</v>
      </c>
      <c r="S42" s="74"/>
      <c r="T42" s="74"/>
      <c r="U42" s="71">
        <f t="shared" si="1"/>
        <v>0</v>
      </c>
      <c r="V42" s="72">
        <f t="shared" si="2"/>
        <v>0</v>
      </c>
      <c r="W42" s="24"/>
      <c r="X42" s="11"/>
      <c r="Y42" s="74"/>
      <c r="Z42" s="74"/>
      <c r="AA42" s="71">
        <f t="shared" si="3"/>
        <v>0</v>
      </c>
      <c r="AB42" s="72">
        <f t="shared" si="4"/>
        <v>0</v>
      </c>
      <c r="AC42" s="24"/>
      <c r="AD42" s="11"/>
      <c r="AE42" s="74"/>
      <c r="AF42" s="74"/>
      <c r="AG42" s="71">
        <f t="shared" si="5"/>
        <v>0</v>
      </c>
      <c r="AH42" s="72">
        <f>SECOND(AF42-AE42)</f>
        <v>0</v>
      </c>
      <c r="AI42" s="24"/>
      <c r="AJ42" s="11"/>
      <c r="AK42" s="74"/>
      <c r="AL42" s="74"/>
      <c r="AM42" s="71">
        <f t="shared" si="6"/>
        <v>0</v>
      </c>
      <c r="AN42" s="72">
        <f t="shared" si="7"/>
        <v>0</v>
      </c>
      <c r="AO42" s="11"/>
      <c r="AP42" s="74"/>
      <c r="AQ42" s="74"/>
      <c r="AR42" s="71">
        <f t="shared" si="8"/>
        <v>0</v>
      </c>
      <c r="AS42" s="72">
        <f t="shared" si="9"/>
        <v>0</v>
      </c>
      <c r="AT42" s="11"/>
      <c r="AU42" s="25"/>
      <c r="AV42" s="109">
        <v>0</v>
      </c>
      <c r="AW42" s="25">
        <f>TIME(,U42+AA42+AG42+AM42+AR42,AB42+V42+AH42+AN42+AS42)</f>
        <v>0</v>
      </c>
      <c r="AX42" s="35">
        <f t="shared" si="10"/>
        <v>0</v>
      </c>
      <c r="AY42" s="36">
        <f t="shared" si="11"/>
        <v>0</v>
      </c>
      <c r="AZ42" s="36">
        <f>O42+P42+W42+X42+AC42+AD42+AI42+AJ42+AO42+AT42+AY42+N42+R42+AV42</f>
        <v>0</v>
      </c>
      <c r="BA42" s="10" t="e">
        <f t="shared" si="12"/>
        <v>#N/A</v>
      </c>
    </row>
    <row r="43" spans="8:51" ht="12.75">
      <c r="H43" s="95"/>
      <c r="I43" s="95"/>
      <c r="J43" s="95"/>
      <c r="K43" s="95"/>
      <c r="L43" s="37"/>
      <c r="M43"/>
      <c r="N43" s="67"/>
      <c r="O43" s="37"/>
      <c r="P43" s="37"/>
      <c r="Q43" s="37"/>
      <c r="R43" s="67"/>
      <c r="S43" s="67"/>
      <c r="T43" s="67"/>
      <c r="U43" s="67"/>
      <c r="V43" s="67"/>
      <c r="AA43" s="67"/>
      <c r="AB43" s="67"/>
      <c r="AC43"/>
      <c r="AG43" s="67"/>
      <c r="AH43" s="67"/>
      <c r="AM43" s="67"/>
      <c r="AN43" s="67"/>
      <c r="AR43" s="67"/>
      <c r="AS43" s="67"/>
      <c r="AU43"/>
      <c r="AV43" s="63"/>
      <c r="AW43"/>
      <c r="AX43"/>
      <c r="AY43"/>
    </row>
    <row r="44" spans="1:59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5"/>
      <c r="I44" s="95"/>
      <c r="J44" s="95"/>
      <c r="K44" s="95"/>
      <c r="L44" s="37"/>
      <c r="M44" s="63"/>
      <c r="O44" s="37"/>
      <c r="P44" s="37"/>
      <c r="Q44" s="67" t="str">
        <f>Osnovni_podatki!A11</f>
        <v>Predsednik B komisije:</v>
      </c>
      <c r="R44" s="67"/>
      <c r="S44" s="67"/>
      <c r="T44" s="67"/>
      <c r="U44" s="67"/>
      <c r="V44" s="67"/>
      <c r="W44" s="37"/>
      <c r="X44" s="37"/>
      <c r="Y44" s="37"/>
      <c r="Z44" s="37"/>
      <c r="AA44" s="67"/>
      <c r="AB44" s="67"/>
      <c r="AC44" s="37"/>
      <c r="AD44" s="67"/>
      <c r="AE44" s="67"/>
      <c r="AF44" s="67"/>
      <c r="AG44" s="67"/>
      <c r="AH44" s="37"/>
      <c r="AI44" s="63"/>
      <c r="AJ44" s="63"/>
      <c r="AK44" s="63"/>
      <c r="AL44" s="63"/>
      <c r="AM44" s="37"/>
      <c r="AN44" s="37"/>
      <c r="AO44" s="37"/>
      <c r="AP44" s="37"/>
      <c r="AQ44" s="37"/>
      <c r="AR44" s="108"/>
      <c r="AS44" s="100"/>
      <c r="AT44" s="57"/>
      <c r="AU44" s="105"/>
      <c r="AV44" s="63"/>
      <c r="AW44" s="67"/>
      <c r="AX44" s="37"/>
      <c r="AY44" s="37"/>
      <c r="AZ44" s="37"/>
      <c r="BA44" s="108" t="str">
        <f>Osnovni_podatki!A12</f>
        <v>Vodja tekmovanja:</v>
      </c>
      <c r="BB44" s="37"/>
      <c r="BC44" s="37"/>
      <c r="BD44" s="37"/>
      <c r="BE44" s="37"/>
      <c r="BF44" s="37"/>
      <c r="BG44" s="37"/>
    </row>
    <row r="45" spans="1:59" ht="12.75">
      <c r="A45" s="37">
        <f>Osnovni_podatki!B10</f>
        <v>0</v>
      </c>
      <c r="B45" s="37"/>
      <c r="C45" s="37"/>
      <c r="D45" s="37"/>
      <c r="E45" s="37"/>
      <c r="F45" s="37"/>
      <c r="G45" s="37"/>
      <c r="H45" s="95"/>
      <c r="I45" s="95"/>
      <c r="J45" s="95"/>
      <c r="K45" s="95"/>
      <c r="L45" s="37"/>
      <c r="M45" s="63"/>
      <c r="O45" s="37"/>
      <c r="P45" s="37"/>
      <c r="Q45" s="67">
        <f>Osnovni_podatki!B11</f>
        <v>0</v>
      </c>
      <c r="R45" s="67"/>
      <c r="S45" s="67"/>
      <c r="T45" s="67"/>
      <c r="U45" s="67"/>
      <c r="V45" s="67"/>
      <c r="W45" s="37"/>
      <c r="X45" s="37"/>
      <c r="Y45" s="37"/>
      <c r="Z45" s="37"/>
      <c r="AA45" s="67"/>
      <c r="AB45" s="67"/>
      <c r="AC45" s="37"/>
      <c r="AD45" s="67"/>
      <c r="AE45" s="67"/>
      <c r="AF45" s="67"/>
      <c r="AG45" s="67"/>
      <c r="AH45" s="37"/>
      <c r="AI45" s="63"/>
      <c r="AJ45" s="63"/>
      <c r="AK45" s="63"/>
      <c r="AL45" s="63"/>
      <c r="AM45" s="37"/>
      <c r="AN45" s="37"/>
      <c r="AO45" s="37"/>
      <c r="AP45" s="37"/>
      <c r="AQ45" s="37"/>
      <c r="AR45" s="108"/>
      <c r="AS45" s="100"/>
      <c r="AT45" s="57"/>
      <c r="AU45" s="105"/>
      <c r="AV45" s="63"/>
      <c r="AW45" s="67"/>
      <c r="AX45" s="37"/>
      <c r="AY45" s="37"/>
      <c r="AZ45" s="37"/>
      <c r="BA45" s="108">
        <f>Osnovni_podatki!B12</f>
        <v>0</v>
      </c>
      <c r="BB45" s="37"/>
      <c r="BC45" s="37"/>
      <c r="BD45" s="37"/>
      <c r="BE45" s="37"/>
      <c r="BF45" s="37"/>
      <c r="BG45" s="37"/>
    </row>
    <row r="46" spans="8:51" ht="12.75">
      <c r="H46" s="95"/>
      <c r="I46" s="95"/>
      <c r="J46" s="95"/>
      <c r="K46" s="95"/>
      <c r="L46" s="37"/>
      <c r="M46"/>
      <c r="N46" s="67"/>
      <c r="O46" s="37"/>
      <c r="P46" s="37"/>
      <c r="Q46" s="37"/>
      <c r="R46" s="67"/>
      <c r="S46" s="67"/>
      <c r="T46" s="67"/>
      <c r="U46" s="67"/>
      <c r="V46" s="67"/>
      <c r="AA46" s="67"/>
      <c r="AB46" s="67"/>
      <c r="AC46"/>
      <c r="AG46" s="67"/>
      <c r="AH46" s="67"/>
      <c r="AM46" s="67"/>
      <c r="AN46" s="67"/>
      <c r="AR46" s="67"/>
      <c r="AS46" s="67"/>
      <c r="AU46"/>
      <c r="AV46" s="63"/>
      <c r="AW46"/>
      <c r="AX46"/>
      <c r="AY46"/>
    </row>
    <row r="47" spans="12:51" ht="12.75">
      <c r="L47" s="37"/>
      <c r="M47"/>
      <c r="N47" s="67"/>
      <c r="O47" s="37"/>
      <c r="P47" s="37"/>
      <c r="Q47" s="37"/>
      <c r="R47" s="67"/>
      <c r="S47" s="67"/>
      <c r="T47" s="67"/>
      <c r="U47" s="67"/>
      <c r="V47" s="67"/>
      <c r="AA47" s="67"/>
      <c r="AB47" s="67"/>
      <c r="AC47"/>
      <c r="AG47" s="67"/>
      <c r="AH47" s="67"/>
      <c r="AM47" s="67"/>
      <c r="AN47" s="67"/>
      <c r="AR47" s="67"/>
      <c r="AS47" s="67"/>
      <c r="AU47"/>
      <c r="AV47" s="63"/>
      <c r="AW47"/>
      <c r="AX47"/>
      <c r="AY47"/>
    </row>
    <row r="48" spans="12:51" ht="12.75">
      <c r="L48" s="37"/>
      <c r="M48"/>
      <c r="N48" s="67"/>
      <c r="O48" s="37"/>
      <c r="P48" s="37"/>
      <c r="Q48" s="37"/>
      <c r="R48" s="67"/>
      <c r="S48" s="67"/>
      <c r="T48" s="67"/>
      <c r="U48" s="67"/>
      <c r="V48" s="67"/>
      <c r="AA48" s="67"/>
      <c r="AB48" s="67"/>
      <c r="AC48"/>
      <c r="AG48" s="67"/>
      <c r="AH48" s="67"/>
      <c r="AM48" s="67"/>
      <c r="AN48" s="67"/>
      <c r="AR48" s="67"/>
      <c r="AS48" s="67"/>
      <c r="AU48"/>
      <c r="AV48" s="63"/>
      <c r="AW48"/>
      <c r="AX48"/>
      <c r="AY48"/>
    </row>
    <row r="49" spans="12:51" ht="12.75">
      <c r="L49" s="37"/>
      <c r="M49"/>
      <c r="N49" s="67"/>
      <c r="O49" s="37"/>
      <c r="P49" s="37"/>
      <c r="Q49" s="37"/>
      <c r="R49" s="67"/>
      <c r="S49" s="67"/>
      <c r="T49" s="67"/>
      <c r="U49" s="67"/>
      <c r="V49" s="67"/>
      <c r="AA49" s="67"/>
      <c r="AB49" s="67"/>
      <c r="AC49"/>
      <c r="AG49" s="67"/>
      <c r="AH49" s="67"/>
      <c r="AM49" s="67"/>
      <c r="AN49" s="67"/>
      <c r="AR49" s="67"/>
      <c r="AS49" s="67"/>
      <c r="AU49"/>
      <c r="AV49" s="63"/>
      <c r="AW49"/>
      <c r="AX49"/>
      <c r="AY49"/>
    </row>
    <row r="50" spans="12:48" ht="12.75">
      <c r="L50" s="37"/>
      <c r="N50" s="67"/>
      <c r="O50" s="37"/>
      <c r="P50" s="37"/>
      <c r="Q50" s="37"/>
      <c r="R50" s="67"/>
      <c r="S50" s="67"/>
      <c r="T50" s="67"/>
      <c r="U50" s="67"/>
      <c r="V50" s="67"/>
      <c r="AA50" s="67"/>
      <c r="AB50" s="67"/>
      <c r="AG50" s="67"/>
      <c r="AH50" s="67"/>
      <c r="AM50" s="67"/>
      <c r="AN50" s="67"/>
      <c r="AR50" s="67"/>
      <c r="AS50" s="67"/>
      <c r="AV50" s="63"/>
    </row>
    <row r="51" spans="12:48" ht="12.75">
      <c r="L51" s="37"/>
      <c r="N51" s="67"/>
      <c r="O51" s="37"/>
      <c r="P51" s="37"/>
      <c r="Q51" s="37"/>
      <c r="R51" s="67"/>
      <c r="S51" s="67"/>
      <c r="T51" s="67"/>
      <c r="U51" s="67"/>
      <c r="V51" s="67"/>
      <c r="AA51" s="67"/>
      <c r="AB51" s="67"/>
      <c r="AG51" s="67"/>
      <c r="AH51" s="67"/>
      <c r="AM51" s="67"/>
      <c r="AN51" s="67"/>
      <c r="AR51" s="67"/>
      <c r="AS51" s="67"/>
      <c r="AV51" s="63"/>
    </row>
    <row r="52" spans="12:48" ht="12.75">
      <c r="L52" s="37"/>
      <c r="N52" s="67"/>
      <c r="O52" s="37"/>
      <c r="P52" s="37"/>
      <c r="Q52" s="37"/>
      <c r="R52" s="67"/>
      <c r="S52" s="67"/>
      <c r="T52" s="67"/>
      <c r="U52" s="67"/>
      <c r="V52" s="67"/>
      <c r="AA52" s="67"/>
      <c r="AB52" s="67"/>
      <c r="AG52" s="67"/>
      <c r="AH52" s="67"/>
      <c r="AM52" s="67"/>
      <c r="AN52" s="67"/>
      <c r="AR52" s="67"/>
      <c r="AS52" s="67"/>
      <c r="AV52" s="63"/>
    </row>
    <row r="53" spans="12:48" ht="12.75">
      <c r="L53" s="37"/>
      <c r="N53" s="67"/>
      <c r="O53" s="37"/>
      <c r="P53" s="37"/>
      <c r="Q53" s="37"/>
      <c r="R53" s="67"/>
      <c r="S53" s="67"/>
      <c r="T53" s="67"/>
      <c r="U53" s="67"/>
      <c r="V53" s="67"/>
      <c r="AA53" s="67"/>
      <c r="AB53" s="67"/>
      <c r="AG53" s="67"/>
      <c r="AH53" s="67"/>
      <c r="AM53" s="67"/>
      <c r="AN53" s="67"/>
      <c r="AR53" s="67"/>
      <c r="AS53" s="67"/>
      <c r="AV53" s="63"/>
    </row>
    <row r="54" spans="12:48" ht="12.75">
      <c r="L54" s="37"/>
      <c r="N54" s="67"/>
      <c r="O54" s="37"/>
      <c r="P54" s="37"/>
      <c r="Q54" s="37"/>
      <c r="R54" s="67"/>
      <c r="S54" s="67"/>
      <c r="T54" s="67"/>
      <c r="U54" s="67"/>
      <c r="V54" s="67"/>
      <c r="AA54" s="67"/>
      <c r="AB54" s="67"/>
      <c r="AG54" s="67"/>
      <c r="AH54" s="67"/>
      <c r="AM54" s="67"/>
      <c r="AN54" s="67"/>
      <c r="AR54" s="67"/>
      <c r="AS54" s="67"/>
      <c r="AV54" s="63"/>
    </row>
    <row r="55" spans="12:48" ht="12.75">
      <c r="L55" s="37"/>
      <c r="N55" s="67"/>
      <c r="O55" s="37"/>
      <c r="P55" s="37"/>
      <c r="Q55" s="37"/>
      <c r="R55" s="67"/>
      <c r="S55" s="67"/>
      <c r="T55" s="67"/>
      <c r="U55" s="67"/>
      <c r="V55" s="67"/>
      <c r="AA55" s="67"/>
      <c r="AB55" s="67"/>
      <c r="AG55" s="67"/>
      <c r="AH55" s="67"/>
      <c r="AM55" s="67"/>
      <c r="AN55" s="67"/>
      <c r="AR55" s="67"/>
      <c r="AS55" s="67"/>
      <c r="AV55" s="63"/>
    </row>
    <row r="56" spans="12:48" ht="12.75">
      <c r="L56" s="37"/>
      <c r="N56" s="67"/>
      <c r="O56" s="37"/>
      <c r="P56" s="37"/>
      <c r="Q56" s="37"/>
      <c r="R56" s="67"/>
      <c r="S56" s="67"/>
      <c r="T56" s="67"/>
      <c r="U56" s="67"/>
      <c r="V56" s="67"/>
      <c r="AA56" s="67"/>
      <c r="AB56" s="67"/>
      <c r="AG56" s="67"/>
      <c r="AH56" s="67"/>
      <c r="AM56" s="67"/>
      <c r="AN56" s="67"/>
      <c r="AR56" s="67"/>
      <c r="AS56" s="67"/>
      <c r="AV56" s="63"/>
    </row>
    <row r="57" spans="12:48" ht="12.75">
      <c r="L57" s="37"/>
      <c r="N57" s="67"/>
      <c r="O57" s="37"/>
      <c r="P57" s="37"/>
      <c r="Q57" s="37"/>
      <c r="R57" s="67"/>
      <c r="S57" s="67"/>
      <c r="T57" s="67"/>
      <c r="U57" s="67"/>
      <c r="V57" s="67"/>
      <c r="AA57" s="67"/>
      <c r="AB57" s="67"/>
      <c r="AG57" s="67"/>
      <c r="AH57" s="67"/>
      <c r="AM57" s="67"/>
      <c r="AN57" s="67"/>
      <c r="AR57" s="67"/>
      <c r="AS57" s="67"/>
      <c r="AV57" s="63"/>
    </row>
    <row r="58" spans="12:48" ht="12.75">
      <c r="L58" s="37"/>
      <c r="N58" s="67"/>
      <c r="O58" s="37"/>
      <c r="P58" s="37"/>
      <c r="Q58" s="37"/>
      <c r="R58" s="67"/>
      <c r="S58" s="67"/>
      <c r="T58" s="67"/>
      <c r="U58" s="67"/>
      <c r="V58" s="67"/>
      <c r="AA58" s="67"/>
      <c r="AB58" s="67"/>
      <c r="AG58" s="67"/>
      <c r="AH58" s="67"/>
      <c r="AM58" s="67"/>
      <c r="AN58" s="67"/>
      <c r="AR58" s="67"/>
      <c r="AS58" s="67"/>
      <c r="AV58" s="63"/>
    </row>
    <row r="59" spans="12:48" ht="12.75">
      <c r="L59" s="37"/>
      <c r="N59" s="67"/>
      <c r="O59" s="37"/>
      <c r="P59" s="37"/>
      <c r="Q59" s="37"/>
      <c r="R59" s="67"/>
      <c r="S59" s="67"/>
      <c r="T59" s="67"/>
      <c r="U59" s="67"/>
      <c r="V59" s="67"/>
      <c r="AA59" s="67"/>
      <c r="AB59" s="67"/>
      <c r="AG59" s="67"/>
      <c r="AH59" s="67"/>
      <c r="AM59" s="67"/>
      <c r="AN59" s="67"/>
      <c r="AR59" s="67"/>
      <c r="AS59" s="67"/>
      <c r="AV59" s="63"/>
    </row>
    <row r="60" spans="12:48" ht="12.75">
      <c r="L60" s="37"/>
      <c r="N60" s="67"/>
      <c r="O60" s="37"/>
      <c r="P60" s="37"/>
      <c r="Q60" s="37"/>
      <c r="R60" s="67"/>
      <c r="S60" s="67"/>
      <c r="T60" s="67"/>
      <c r="U60" s="67"/>
      <c r="V60" s="67"/>
      <c r="AA60" s="67"/>
      <c r="AB60" s="67"/>
      <c r="AG60" s="67"/>
      <c r="AH60" s="67"/>
      <c r="AM60" s="67"/>
      <c r="AN60" s="67"/>
      <c r="AR60" s="67"/>
      <c r="AS60" s="67"/>
      <c r="AV60" s="63"/>
    </row>
    <row r="61" spans="12:48" ht="12.75">
      <c r="L61" s="37"/>
      <c r="N61" s="67"/>
      <c r="O61" s="37"/>
      <c r="P61" s="37"/>
      <c r="Q61" s="37"/>
      <c r="R61" s="67"/>
      <c r="S61" s="67"/>
      <c r="T61" s="67"/>
      <c r="U61" s="67"/>
      <c r="V61" s="67"/>
      <c r="AA61" s="67"/>
      <c r="AB61" s="67"/>
      <c r="AG61" s="67"/>
      <c r="AH61" s="67"/>
      <c r="AM61" s="67"/>
      <c r="AN61" s="67"/>
      <c r="AR61" s="67"/>
      <c r="AS61" s="67"/>
      <c r="AV61" s="63"/>
    </row>
    <row r="62" spans="12:48" ht="12.75">
      <c r="L62" s="37"/>
      <c r="N62" s="67"/>
      <c r="O62" s="37"/>
      <c r="P62" s="37"/>
      <c r="Q62" s="37"/>
      <c r="R62" s="67"/>
      <c r="S62" s="67"/>
      <c r="T62" s="67"/>
      <c r="U62" s="67"/>
      <c r="V62" s="67"/>
      <c r="AA62" s="67"/>
      <c r="AB62" s="67"/>
      <c r="AG62" s="67"/>
      <c r="AH62" s="67"/>
      <c r="AM62" s="67"/>
      <c r="AN62" s="67"/>
      <c r="AR62" s="67"/>
      <c r="AS62" s="67"/>
      <c r="AV62" s="63"/>
    </row>
    <row r="63" spans="12:48" ht="12.75">
      <c r="L63" s="37"/>
      <c r="N63" s="67"/>
      <c r="O63" s="37"/>
      <c r="P63" s="37"/>
      <c r="Q63" s="37"/>
      <c r="R63" s="67"/>
      <c r="S63" s="67"/>
      <c r="T63" s="67"/>
      <c r="U63" s="67"/>
      <c r="V63" s="67"/>
      <c r="AA63" s="67"/>
      <c r="AB63" s="67"/>
      <c r="AG63" s="67"/>
      <c r="AH63" s="67"/>
      <c r="AM63" s="67"/>
      <c r="AN63" s="67"/>
      <c r="AR63" s="67"/>
      <c r="AS63" s="67"/>
      <c r="AV63" s="63"/>
    </row>
    <row r="64" spans="12:48" ht="12.75">
      <c r="L64" s="37"/>
      <c r="N64" s="67"/>
      <c r="O64" s="37"/>
      <c r="P64" s="37"/>
      <c r="Q64" s="37"/>
      <c r="R64" s="67"/>
      <c r="S64" s="67"/>
      <c r="T64" s="67"/>
      <c r="U64" s="67"/>
      <c r="V64" s="67"/>
      <c r="AA64" s="67"/>
      <c r="AB64" s="67"/>
      <c r="AG64" s="67"/>
      <c r="AH64" s="67"/>
      <c r="AM64" s="67"/>
      <c r="AN64" s="67"/>
      <c r="AR64" s="67"/>
      <c r="AS64" s="67"/>
      <c r="AV64" s="63"/>
    </row>
  </sheetData>
  <sheetProtection selectLockedCells="1"/>
  <mergeCells count="38">
    <mergeCell ref="AP6:AT6"/>
    <mergeCell ref="Y6:AD6"/>
    <mergeCell ref="S6:X6"/>
    <mergeCell ref="AE6:AJ6"/>
    <mergeCell ref="AK6:AO6"/>
    <mergeCell ref="AR7:AS7"/>
    <mergeCell ref="A6:A8"/>
    <mergeCell ref="B6:B8"/>
    <mergeCell ref="C6:C8"/>
    <mergeCell ref="D6:D8"/>
    <mergeCell ref="E6:E8"/>
    <mergeCell ref="O7:P7"/>
    <mergeCell ref="K6:K8"/>
    <mergeCell ref="H6:J6"/>
    <mergeCell ref="H7:H8"/>
    <mergeCell ref="AG7:AH7"/>
    <mergeCell ref="AM7:AN7"/>
    <mergeCell ref="M6:M8"/>
    <mergeCell ref="W7:X7"/>
    <mergeCell ref="N6:N8"/>
    <mergeCell ref="AI7:AJ7"/>
    <mergeCell ref="L6:L8"/>
    <mergeCell ref="F6:F8"/>
    <mergeCell ref="G6:G8"/>
    <mergeCell ref="AC7:AD7"/>
    <mergeCell ref="J7:J8"/>
    <mergeCell ref="O6:R6"/>
    <mergeCell ref="R7:R8"/>
    <mergeCell ref="U7:V7"/>
    <mergeCell ref="AA7:AB7"/>
    <mergeCell ref="I7:I8"/>
    <mergeCell ref="BA6:BA8"/>
    <mergeCell ref="AU6:AU8"/>
    <mergeCell ref="AW6:AW8"/>
    <mergeCell ref="AX6:AX8"/>
    <mergeCell ref="AY6:AY8"/>
    <mergeCell ref="AZ6:AZ8"/>
    <mergeCell ref="AV6:AV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G64"/>
  <sheetViews>
    <sheetView zoomScale="85" zoomScaleNormal="85" zoomScalePageLayoutView="0" workbookViewId="0" topLeftCell="A1">
      <selection activeCell="A9" sqref="A9"/>
    </sheetView>
  </sheetViews>
  <sheetFormatPr defaultColWidth="9.00390625" defaultRowHeight="12.75"/>
  <cols>
    <col min="1" max="1" width="4.25390625" style="0" customWidth="1"/>
    <col min="2" max="2" width="10.25390625" style="0" customWidth="1"/>
    <col min="3" max="3" width="5.00390625" style="0" customWidth="1"/>
    <col min="4" max="4" width="34.00390625" style="0" bestFit="1" customWidth="1"/>
    <col min="5" max="5" width="19.625" style="0" customWidth="1"/>
    <col min="6" max="6" width="20.75390625" style="0" customWidth="1"/>
    <col min="7" max="7" width="23.375" style="0" customWidth="1"/>
    <col min="8" max="11" width="5.375" style="96" customWidth="1"/>
    <col min="12" max="12" width="6.00390625" style="0" customWidth="1"/>
    <col min="13" max="13" width="11.00390625" style="13" customWidth="1"/>
    <col min="14" max="14" width="3.875" style="68" customWidth="1"/>
    <col min="15" max="15" width="7.25390625" style="0" customWidth="1"/>
    <col min="16" max="16" width="5.00390625" style="0" customWidth="1"/>
    <col min="17" max="17" width="10.00390625" style="0" customWidth="1"/>
    <col min="18" max="18" width="7.625" style="68" customWidth="1"/>
    <col min="19" max="19" width="10.625" style="68" customWidth="1"/>
    <col min="20" max="20" width="11.00390625" style="68" customWidth="1"/>
    <col min="21" max="22" width="3.125" style="68" customWidth="1"/>
    <col min="23" max="23" width="7.25390625" style="0" customWidth="1"/>
    <col min="24" max="24" width="6.375" style="0" customWidth="1"/>
    <col min="25" max="25" width="11.25390625" style="0" customWidth="1"/>
    <col min="26" max="26" width="12.375" style="0" customWidth="1"/>
    <col min="27" max="28" width="3.125" style="68" customWidth="1"/>
    <col min="29" max="29" width="6.625" style="2" customWidth="1"/>
    <col min="30" max="30" width="5.875" style="0" customWidth="1"/>
    <col min="31" max="31" width="11.625" style="0" customWidth="1"/>
    <col min="32" max="32" width="11.875" style="0" customWidth="1"/>
    <col min="33" max="34" width="3.125" style="68" customWidth="1"/>
    <col min="35" max="35" width="6.375" style="0" customWidth="1"/>
    <col min="36" max="36" width="6.00390625" style="0" customWidth="1"/>
    <col min="37" max="37" width="11.25390625" style="0" customWidth="1"/>
    <col min="38" max="38" width="11.875" style="0" customWidth="1"/>
    <col min="39" max="40" width="3.125" style="68" customWidth="1"/>
    <col min="41" max="41" width="6.375" style="0" customWidth="1"/>
    <col min="42" max="42" width="10.875" style="0" customWidth="1"/>
    <col min="43" max="43" width="9.875" style="0" customWidth="1"/>
    <col min="44" max="45" width="3.125" style="68" customWidth="1"/>
    <col min="46" max="46" width="6.875" style="0" customWidth="1"/>
    <col min="47" max="47" width="9.625" style="13" customWidth="1"/>
    <col min="48" max="48" width="6.75390625" style="64" customWidth="1"/>
    <col min="49" max="49" width="11.00390625" style="13" customWidth="1"/>
    <col min="50" max="50" width="8.75390625" style="13" customWidth="1"/>
    <col min="51" max="51" width="8.75390625" style="5" customWidth="1"/>
    <col min="52" max="52" width="9.25390625" style="0" customWidth="1"/>
    <col min="53" max="53" width="7.75390625" style="0" customWidth="1"/>
  </cols>
  <sheetData>
    <row r="1" spans="1:53" s="43" customFormat="1" ht="18">
      <c r="A1" s="44" t="str">
        <f>Osnovni_podatki!B7</f>
        <v>GZ Tržič, GZ Naklo</v>
      </c>
      <c r="B1" s="44"/>
      <c r="C1" s="44"/>
      <c r="D1" s="44"/>
      <c r="E1" s="44"/>
      <c r="F1" s="44"/>
      <c r="G1" s="44"/>
      <c r="H1" s="91"/>
      <c r="I1" s="91"/>
      <c r="J1" s="91"/>
      <c r="K1" s="91"/>
      <c r="L1" s="45" t="str">
        <f>Osnovni_podatki!B5</f>
        <v>20. tekmovanje pionirjev in mladincev v gasilski orientaciji</v>
      </c>
      <c r="N1" s="65"/>
      <c r="P1" s="45"/>
      <c r="Q1" s="45"/>
      <c r="R1" s="65"/>
      <c r="S1" s="65"/>
      <c r="T1" s="65"/>
      <c r="U1" s="65"/>
      <c r="V1" s="65"/>
      <c r="W1" s="45"/>
      <c r="X1" s="45"/>
      <c r="Y1" s="45"/>
      <c r="Z1" s="45"/>
      <c r="AA1" s="65"/>
      <c r="AB1" s="65"/>
      <c r="AC1" s="45"/>
      <c r="AD1" s="45"/>
      <c r="AE1" s="45"/>
      <c r="AF1" s="45"/>
      <c r="AG1" s="65"/>
      <c r="AH1" s="65"/>
      <c r="AI1" s="45"/>
      <c r="AJ1" s="45"/>
      <c r="AK1" s="45"/>
      <c r="AL1" s="45"/>
      <c r="AM1" s="65"/>
      <c r="AN1" s="65"/>
      <c r="AO1" s="45"/>
      <c r="AP1" s="45"/>
      <c r="AQ1" s="45"/>
      <c r="AR1" s="65"/>
      <c r="AS1" s="65"/>
      <c r="AT1" s="45"/>
      <c r="AU1" s="46"/>
      <c r="AV1" s="61"/>
      <c r="AW1" s="46"/>
      <c r="AX1" s="46"/>
      <c r="AZ1" s="46"/>
      <c r="BA1" s="47" t="str">
        <f>Osnovni_podatki!B8&amp;", "&amp;TEXT(Osnovni_podatki!B9,"dd. mmmm yyyy")</f>
        <v>Podbrezje, 16. september 2017</v>
      </c>
    </row>
    <row r="2" spans="1:57" s="1" customFormat="1" ht="18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50"/>
      <c r="N2" s="66"/>
      <c r="O2" s="50"/>
      <c r="P2" s="51"/>
      <c r="Q2" s="51"/>
      <c r="R2" s="66"/>
      <c r="S2" s="66"/>
      <c r="T2" s="66"/>
      <c r="U2" s="66"/>
      <c r="V2" s="66"/>
      <c r="W2" s="51"/>
      <c r="X2" s="52"/>
      <c r="Y2" s="52"/>
      <c r="Z2" s="52"/>
      <c r="AA2" s="66"/>
      <c r="AB2" s="66"/>
      <c r="AC2" s="50"/>
      <c r="AD2" s="54"/>
      <c r="AE2" s="54"/>
      <c r="AF2" s="54"/>
      <c r="AG2" s="66"/>
      <c r="AH2" s="66"/>
      <c r="AI2" s="53"/>
      <c r="AJ2" s="54"/>
      <c r="AK2" s="54"/>
      <c r="AL2" s="54"/>
      <c r="AM2" s="66"/>
      <c r="AN2" s="66"/>
      <c r="AO2" s="52"/>
      <c r="AP2" s="52"/>
      <c r="AQ2" s="52"/>
      <c r="AR2" s="66"/>
      <c r="AS2" s="66"/>
      <c r="AT2" s="50"/>
      <c r="AU2" s="52"/>
      <c r="AV2" s="62"/>
      <c r="AW2" s="48"/>
      <c r="AX2" s="55"/>
      <c r="AY2" s="55"/>
      <c r="AZ2" s="48"/>
      <c r="BA2" s="48"/>
      <c r="BB2" s="4"/>
      <c r="BC2" s="4"/>
      <c r="BD2" s="4"/>
      <c r="BE2" s="4"/>
    </row>
    <row r="3" spans="1:57" ht="12.75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56"/>
      <c r="N3" s="67"/>
      <c r="O3" s="56"/>
      <c r="P3" s="56"/>
      <c r="Q3" s="56"/>
      <c r="R3" s="67"/>
      <c r="S3" s="67"/>
      <c r="T3" s="67"/>
      <c r="U3" s="67"/>
      <c r="V3" s="67"/>
      <c r="W3" s="56"/>
      <c r="X3" s="26"/>
      <c r="Y3" s="26"/>
      <c r="Z3" s="26"/>
      <c r="AA3" s="67"/>
      <c r="AB3" s="67"/>
      <c r="AC3" s="37"/>
      <c r="AD3" s="37"/>
      <c r="AE3" s="37"/>
      <c r="AF3" s="37"/>
      <c r="AG3" s="67"/>
      <c r="AH3" s="67"/>
      <c r="AI3" s="56"/>
      <c r="AJ3" s="37"/>
      <c r="AK3" s="37"/>
      <c r="AL3" s="37"/>
      <c r="AM3" s="67"/>
      <c r="AN3" s="67"/>
      <c r="AO3" s="26"/>
      <c r="AP3" s="26"/>
      <c r="AQ3" s="26"/>
      <c r="AR3" s="67"/>
      <c r="AS3" s="67"/>
      <c r="AT3" s="37"/>
      <c r="AU3" s="27"/>
      <c r="AV3" s="63"/>
      <c r="AW3" s="48"/>
      <c r="AX3" s="48"/>
      <c r="AY3" s="37"/>
      <c r="AZ3" s="37"/>
      <c r="BA3" s="37"/>
      <c r="BB3" s="3"/>
      <c r="BC3" s="3"/>
      <c r="BD3" s="3"/>
      <c r="BE3" s="3"/>
    </row>
    <row r="4" spans="1:57" ht="18" customHeight="1">
      <c r="A4" s="37"/>
      <c r="B4" s="37"/>
      <c r="C4" s="37"/>
      <c r="D4" s="60" t="s">
        <v>13</v>
      </c>
      <c r="E4" s="37"/>
      <c r="F4" s="37"/>
      <c r="G4" s="37"/>
      <c r="H4" s="56"/>
      <c r="I4" s="56"/>
      <c r="J4" s="56"/>
      <c r="K4" s="56"/>
      <c r="L4" s="56"/>
      <c r="M4" s="37"/>
      <c r="N4" s="67"/>
      <c r="O4" s="37"/>
      <c r="P4" s="37"/>
      <c r="Q4" s="37"/>
      <c r="R4" s="67"/>
      <c r="S4" s="67"/>
      <c r="T4" s="67"/>
      <c r="U4" s="67"/>
      <c r="V4" s="67"/>
      <c r="W4" s="37"/>
      <c r="X4" s="37"/>
      <c r="Y4" s="37"/>
      <c r="Z4" s="37"/>
      <c r="AA4" s="67"/>
      <c r="AB4" s="67"/>
      <c r="AC4" s="37"/>
      <c r="AD4" s="37"/>
      <c r="AE4" s="37"/>
      <c r="AF4" s="37"/>
      <c r="AG4" s="67"/>
      <c r="AH4" s="67"/>
      <c r="AI4" s="37"/>
      <c r="AJ4" s="37"/>
      <c r="AK4" s="37"/>
      <c r="AL4" s="37"/>
      <c r="AM4" s="67"/>
      <c r="AN4" s="67"/>
      <c r="AO4" s="48"/>
      <c r="AP4" s="48"/>
      <c r="AQ4" s="48"/>
      <c r="AR4" s="67"/>
      <c r="AS4" s="67"/>
      <c r="AT4" s="37"/>
      <c r="AU4" s="48"/>
      <c r="AV4" s="63"/>
      <c r="AW4" s="48"/>
      <c r="AX4" s="48"/>
      <c r="AY4" s="48"/>
      <c r="AZ4" s="48"/>
      <c r="BA4" s="37"/>
      <c r="BB4" s="3"/>
      <c r="BC4" s="3"/>
      <c r="BD4" s="3"/>
      <c r="BE4" s="3"/>
    </row>
    <row r="5" spans="1:57" ht="18" customHeight="1">
      <c r="A5" s="37"/>
      <c r="B5" s="37"/>
      <c r="C5" s="37"/>
      <c r="D5" s="60"/>
      <c r="E5" s="37"/>
      <c r="F5" s="37"/>
      <c r="G5" s="37"/>
      <c r="H5" s="56"/>
      <c r="I5" s="56"/>
      <c r="J5" s="56"/>
      <c r="K5" s="56"/>
      <c r="L5" s="56"/>
      <c r="M5" s="37"/>
      <c r="N5" s="67"/>
      <c r="O5" s="3"/>
      <c r="P5" s="3"/>
      <c r="Q5" s="3"/>
      <c r="R5" s="67"/>
      <c r="S5" s="67"/>
      <c r="T5" s="67"/>
      <c r="U5" s="67"/>
      <c r="V5" s="67"/>
      <c r="W5" s="37"/>
      <c r="X5" s="37"/>
      <c r="Y5" s="37"/>
      <c r="Z5" s="37"/>
      <c r="AA5" s="67"/>
      <c r="AB5" s="67"/>
      <c r="AC5" s="37"/>
      <c r="AD5" s="37"/>
      <c r="AE5" s="37"/>
      <c r="AF5" s="37"/>
      <c r="AG5" s="67"/>
      <c r="AH5" s="67"/>
      <c r="AI5" s="37"/>
      <c r="AJ5" s="37"/>
      <c r="AK5" s="37"/>
      <c r="AL5" s="37"/>
      <c r="AM5" s="67"/>
      <c r="AN5" s="67"/>
      <c r="AO5" s="48"/>
      <c r="AP5" s="48"/>
      <c r="AQ5" s="48"/>
      <c r="AR5" s="67"/>
      <c r="AS5" s="67"/>
      <c r="AT5" s="37"/>
      <c r="AU5" s="48"/>
      <c r="AV5" s="63"/>
      <c r="AW5" s="48"/>
      <c r="AX5" s="48"/>
      <c r="AY5" s="48"/>
      <c r="AZ5" s="48"/>
      <c r="BA5" s="37"/>
      <c r="BB5" s="3"/>
      <c r="BC5" s="3"/>
      <c r="BD5" s="3"/>
      <c r="BE5" s="3"/>
    </row>
    <row r="6" spans="1:57" ht="18" customHeight="1">
      <c r="A6" s="129" t="s">
        <v>15</v>
      </c>
      <c r="B6" s="129" t="s">
        <v>14</v>
      </c>
      <c r="C6" s="129" t="s">
        <v>35</v>
      </c>
      <c r="D6" s="129" t="s">
        <v>4</v>
      </c>
      <c r="E6" s="129" t="s">
        <v>19</v>
      </c>
      <c r="F6" s="129" t="s">
        <v>29</v>
      </c>
      <c r="G6" s="129" t="s">
        <v>30</v>
      </c>
      <c r="H6" s="143" t="s">
        <v>49</v>
      </c>
      <c r="I6" s="144"/>
      <c r="J6" s="145"/>
      <c r="K6" s="129" t="s">
        <v>50</v>
      </c>
      <c r="L6" s="140" t="s">
        <v>31</v>
      </c>
      <c r="M6" s="146" t="s">
        <v>16</v>
      </c>
      <c r="N6" s="111" t="s">
        <v>43</v>
      </c>
      <c r="O6" s="135" t="s">
        <v>6</v>
      </c>
      <c r="P6" s="136"/>
      <c r="Q6" s="136"/>
      <c r="R6" s="137"/>
      <c r="S6" s="156" t="s">
        <v>5</v>
      </c>
      <c r="T6" s="149"/>
      <c r="U6" s="149"/>
      <c r="V6" s="149"/>
      <c r="W6" s="149"/>
      <c r="X6" s="157"/>
      <c r="Y6" s="156" t="s">
        <v>0</v>
      </c>
      <c r="Z6" s="149"/>
      <c r="AA6" s="149"/>
      <c r="AB6" s="149"/>
      <c r="AC6" s="149"/>
      <c r="AD6" s="157"/>
      <c r="AE6" s="156" t="s">
        <v>2</v>
      </c>
      <c r="AF6" s="149"/>
      <c r="AG6" s="149"/>
      <c r="AH6" s="149"/>
      <c r="AI6" s="149"/>
      <c r="AJ6" s="157"/>
      <c r="AK6" s="130" t="s">
        <v>57</v>
      </c>
      <c r="AL6" s="131"/>
      <c r="AM6" s="131"/>
      <c r="AN6" s="131"/>
      <c r="AO6" s="132"/>
      <c r="AP6" s="126" t="s">
        <v>10</v>
      </c>
      <c r="AQ6" s="127"/>
      <c r="AR6" s="127"/>
      <c r="AS6" s="127"/>
      <c r="AT6" s="128"/>
      <c r="AU6" s="125" t="s">
        <v>33</v>
      </c>
      <c r="AV6" s="116" t="s">
        <v>63</v>
      </c>
      <c r="AW6" s="125" t="s">
        <v>34</v>
      </c>
      <c r="AX6" s="125" t="s">
        <v>18</v>
      </c>
      <c r="AY6" s="125" t="s">
        <v>17</v>
      </c>
      <c r="AZ6" s="125" t="s">
        <v>20</v>
      </c>
      <c r="BA6" s="123" t="s">
        <v>3</v>
      </c>
      <c r="BB6" s="3"/>
      <c r="BC6" s="3"/>
      <c r="BD6" s="3"/>
      <c r="BE6" s="3"/>
    </row>
    <row r="7" spans="1:57" ht="48.75" customHeight="1">
      <c r="A7" s="129"/>
      <c r="B7" s="129"/>
      <c r="C7" s="129"/>
      <c r="D7" s="129"/>
      <c r="E7" s="129"/>
      <c r="F7" s="129"/>
      <c r="G7" s="129"/>
      <c r="H7" s="133" t="s">
        <v>51</v>
      </c>
      <c r="I7" s="133" t="s">
        <v>52</v>
      </c>
      <c r="J7" s="133" t="s">
        <v>53</v>
      </c>
      <c r="K7" s="129"/>
      <c r="L7" s="141"/>
      <c r="M7" s="147"/>
      <c r="N7" s="112"/>
      <c r="O7" s="122" t="s">
        <v>61</v>
      </c>
      <c r="P7" s="114"/>
      <c r="Q7" s="75" t="s">
        <v>60</v>
      </c>
      <c r="R7" s="138" t="s">
        <v>56</v>
      </c>
      <c r="S7" s="150" t="s">
        <v>71</v>
      </c>
      <c r="T7" s="150" t="s">
        <v>70</v>
      </c>
      <c r="U7" s="114" t="s">
        <v>40</v>
      </c>
      <c r="V7" s="114"/>
      <c r="W7" s="114" t="s">
        <v>9</v>
      </c>
      <c r="X7" s="115"/>
      <c r="Y7" s="150" t="s">
        <v>71</v>
      </c>
      <c r="Z7" s="150" t="s">
        <v>70</v>
      </c>
      <c r="AA7" s="114" t="s">
        <v>40</v>
      </c>
      <c r="AB7" s="114"/>
      <c r="AC7" s="114" t="s">
        <v>37</v>
      </c>
      <c r="AD7" s="115"/>
      <c r="AE7" s="150" t="s">
        <v>71</v>
      </c>
      <c r="AF7" s="150" t="s">
        <v>70</v>
      </c>
      <c r="AG7" s="114" t="s">
        <v>40</v>
      </c>
      <c r="AH7" s="114"/>
      <c r="AI7" s="114" t="s">
        <v>36</v>
      </c>
      <c r="AJ7" s="115"/>
      <c r="AK7" s="150" t="s">
        <v>71</v>
      </c>
      <c r="AL7" s="150" t="s">
        <v>70</v>
      </c>
      <c r="AM7" s="114" t="s">
        <v>40</v>
      </c>
      <c r="AN7" s="114"/>
      <c r="AO7" s="97" t="s">
        <v>54</v>
      </c>
      <c r="AP7" s="154" t="s">
        <v>71</v>
      </c>
      <c r="AQ7" s="150" t="s">
        <v>70</v>
      </c>
      <c r="AR7" s="114" t="s">
        <v>40</v>
      </c>
      <c r="AS7" s="114"/>
      <c r="AT7" s="73" t="s">
        <v>32</v>
      </c>
      <c r="AU7" s="125"/>
      <c r="AV7" s="117"/>
      <c r="AW7" s="125"/>
      <c r="AX7" s="125"/>
      <c r="AY7" s="125"/>
      <c r="AZ7" s="125"/>
      <c r="BA7" s="123"/>
      <c r="BB7" s="3"/>
      <c r="BC7" s="3"/>
      <c r="BD7" s="3"/>
      <c r="BE7" s="3"/>
    </row>
    <row r="8" spans="1:57" ht="15" customHeight="1">
      <c r="A8" s="129"/>
      <c r="B8" s="129"/>
      <c r="C8" s="129"/>
      <c r="D8" s="129"/>
      <c r="E8" s="129"/>
      <c r="F8" s="129"/>
      <c r="G8" s="129"/>
      <c r="H8" s="134"/>
      <c r="I8" s="134"/>
      <c r="J8" s="134"/>
      <c r="K8" s="129"/>
      <c r="L8" s="142"/>
      <c r="M8" s="148"/>
      <c r="N8" s="113"/>
      <c r="O8" s="33" t="s">
        <v>8</v>
      </c>
      <c r="P8" s="69" t="s">
        <v>7</v>
      </c>
      <c r="Q8" s="69"/>
      <c r="R8" s="139"/>
      <c r="S8" s="151"/>
      <c r="T8" s="151"/>
      <c r="U8" s="70" t="s">
        <v>41</v>
      </c>
      <c r="V8" s="70" t="s">
        <v>42</v>
      </c>
      <c r="W8" s="69" t="s">
        <v>8</v>
      </c>
      <c r="X8" s="34" t="s">
        <v>7</v>
      </c>
      <c r="Y8" s="69"/>
      <c r="Z8" s="69"/>
      <c r="AA8" s="70" t="s">
        <v>41</v>
      </c>
      <c r="AB8" s="70" t="s">
        <v>42</v>
      </c>
      <c r="AC8" s="69" t="s">
        <v>8</v>
      </c>
      <c r="AD8" s="34" t="s">
        <v>7</v>
      </c>
      <c r="AE8" s="69"/>
      <c r="AF8" s="69"/>
      <c r="AG8" s="70" t="s">
        <v>41</v>
      </c>
      <c r="AH8" s="70" t="s">
        <v>42</v>
      </c>
      <c r="AI8" s="69" t="s">
        <v>8</v>
      </c>
      <c r="AJ8" s="34" t="s">
        <v>7</v>
      </c>
      <c r="AK8" s="69"/>
      <c r="AL8" s="69"/>
      <c r="AM8" s="70" t="s">
        <v>41</v>
      </c>
      <c r="AN8" s="70" t="s">
        <v>42</v>
      </c>
      <c r="AO8" s="34" t="s">
        <v>7</v>
      </c>
      <c r="AP8" s="69"/>
      <c r="AQ8" s="69"/>
      <c r="AR8" s="70" t="s">
        <v>41</v>
      </c>
      <c r="AS8" s="70" t="s">
        <v>42</v>
      </c>
      <c r="AT8" s="34" t="s">
        <v>7</v>
      </c>
      <c r="AU8" s="125"/>
      <c r="AV8" s="118"/>
      <c r="AW8" s="125"/>
      <c r="AX8" s="125"/>
      <c r="AY8" s="125"/>
      <c r="AZ8" s="125"/>
      <c r="BA8" s="123"/>
      <c r="BB8" s="3"/>
      <c r="BC8" s="3"/>
      <c r="BD8" s="3"/>
      <c r="BE8" s="3"/>
    </row>
    <row r="9" spans="1:58" ht="12.75">
      <c r="A9" s="28">
        <v>1</v>
      </c>
      <c r="B9" s="31"/>
      <c r="C9" s="20">
        <v>21</v>
      </c>
      <c r="D9" s="19" t="s">
        <v>80</v>
      </c>
      <c r="E9" s="21" t="s">
        <v>76</v>
      </c>
      <c r="F9" s="21"/>
      <c r="G9" s="21" t="s">
        <v>82</v>
      </c>
      <c r="H9" s="92">
        <v>2001</v>
      </c>
      <c r="I9" s="92">
        <v>2002</v>
      </c>
      <c r="J9" s="92">
        <v>2002</v>
      </c>
      <c r="K9" s="93">
        <f>VLOOKUP(H9,Letnice!$D$2:$E$12,2,0)+VLOOKUP(I9,Letnice!$D$2:$E$12,2,0)+VLOOKUP(J9,Letnice!$D$2:$E$12,2,0)</f>
        <v>46</v>
      </c>
      <c r="L9" s="101">
        <f>VLOOKUP(K9,Letnice!$D$16:$E$28,2,0)</f>
        <v>1001</v>
      </c>
      <c r="M9" s="25">
        <v>0.3611111111111111</v>
      </c>
      <c r="N9" s="74">
        <v>0</v>
      </c>
      <c r="O9" s="24">
        <v>13.64</v>
      </c>
      <c r="P9" s="11">
        <v>0</v>
      </c>
      <c r="Q9" s="25">
        <v>0.39444444444444443</v>
      </c>
      <c r="R9" s="74">
        <f>IF(HOUR(Q9-AU9)*60+MINUTE(Q9-AU9)&lt;=10,0,(HOUR(Q9-AU9)*60+MINUTE(Q9-AU9))-10)</f>
        <v>0</v>
      </c>
      <c r="S9" s="152">
        <v>0.0305787037037037</v>
      </c>
      <c r="T9" s="155">
        <v>0.035243055555555555</v>
      </c>
      <c r="U9" s="71">
        <f>MINUTE(T9-S9)</f>
        <v>6</v>
      </c>
      <c r="V9" s="72">
        <f>SECOND(T9-S9)</f>
        <v>43</v>
      </c>
      <c r="W9" s="24">
        <v>16.06</v>
      </c>
      <c r="X9" s="11">
        <v>0</v>
      </c>
      <c r="Y9" s="152">
        <v>0.006458333333333333</v>
      </c>
      <c r="Z9" s="155">
        <v>0.008796296296296297</v>
      </c>
      <c r="AA9" s="71">
        <f>MINUTE(Z9-Y9)</f>
        <v>3</v>
      </c>
      <c r="AB9" s="72">
        <f>SECOND(Z9-Y9)</f>
        <v>22</v>
      </c>
      <c r="AC9" s="24">
        <v>14.03</v>
      </c>
      <c r="AD9" s="11">
        <v>0</v>
      </c>
      <c r="AE9" s="152">
        <v>0.04290509259259259</v>
      </c>
      <c r="AF9" s="155">
        <v>0.046412037037037036</v>
      </c>
      <c r="AG9" s="71">
        <f>MINUTE(AF9-AE9)</f>
        <v>5</v>
      </c>
      <c r="AH9" s="72">
        <f>SECOND(AF9-AE9)</f>
        <v>3</v>
      </c>
      <c r="AI9" s="24">
        <v>33.01</v>
      </c>
      <c r="AJ9" s="11">
        <v>5</v>
      </c>
      <c r="AK9" s="152">
        <v>0.00949074074074074</v>
      </c>
      <c r="AL9" s="155">
        <v>0.011805555555555555</v>
      </c>
      <c r="AM9" s="71">
        <f>MINUTE(AL9-AK9)</f>
        <v>3</v>
      </c>
      <c r="AN9" s="72">
        <f>SECOND(AL9-AK9)</f>
        <v>20</v>
      </c>
      <c r="AO9" s="11">
        <v>0</v>
      </c>
      <c r="AP9" s="152">
        <v>0.037638888888888895</v>
      </c>
      <c r="AQ9" s="152">
        <v>0.04108796296296296</v>
      </c>
      <c r="AR9" s="71">
        <f>MINUTE(AQ9-AP9)</f>
        <v>4</v>
      </c>
      <c r="AS9" s="72">
        <f>SECOND(AQ9-AP9)</f>
        <v>58</v>
      </c>
      <c r="AT9" s="11">
        <v>0</v>
      </c>
      <c r="AU9" s="25">
        <v>0.39164351851851853</v>
      </c>
      <c r="AV9" s="109">
        <v>0</v>
      </c>
      <c r="AW9" s="25">
        <f>TIME(,U9+AA9+AG9+AM9+AR9,AB9+V9+AH9+AN9+AS9)</f>
        <v>0.016273148148148148</v>
      </c>
      <c r="AX9" s="35">
        <f>AU9-M9-AW9</f>
        <v>0.014259259259259277</v>
      </c>
      <c r="AY9" s="36">
        <f>((((HOUR(AX9))*3600)+((MINUTE(AX9))*60)+(SECOND(AX9)))*2)/60</f>
        <v>41.06666666666667</v>
      </c>
      <c r="AZ9" s="36">
        <f>O9+P9+W9+X9+AC9+AD9+AI9+AJ9+AO9+AT9+AY9+N9+R9+AV9</f>
        <v>122.80666666666667</v>
      </c>
      <c r="BA9" s="10">
        <f>L9-AZ9</f>
        <v>878.1933333333334</v>
      </c>
      <c r="BB9" s="6"/>
      <c r="BC9" s="6"/>
      <c r="BD9" s="3"/>
      <c r="BE9" s="3"/>
      <c r="BF9" s="3"/>
    </row>
    <row r="10" spans="1:58" ht="12.75">
      <c r="A10" s="28">
        <v>2</v>
      </c>
      <c r="B10" s="31"/>
      <c r="C10" s="20">
        <v>26</v>
      </c>
      <c r="D10" s="19" t="s">
        <v>81</v>
      </c>
      <c r="E10" s="21" t="s">
        <v>76</v>
      </c>
      <c r="F10" s="21"/>
      <c r="G10" s="21" t="s">
        <v>85</v>
      </c>
      <c r="H10" s="92">
        <v>2005</v>
      </c>
      <c r="I10" s="92">
        <v>2005</v>
      </c>
      <c r="J10" s="92">
        <v>2005</v>
      </c>
      <c r="K10" s="93">
        <f>VLOOKUP(H10,Letnice!$D$2:$E$12,2,0)+VLOOKUP(I10,Letnice!$D$2:$E$12,2,0)+VLOOKUP(J10,Letnice!$D$2:$E$12,2,0)</f>
        <v>36</v>
      </c>
      <c r="L10" s="101">
        <f>VLOOKUP(K10,Letnice!$D$16:$E$28,2,0)</f>
        <v>1005</v>
      </c>
      <c r="M10" s="25">
        <v>0.3680555555555556</v>
      </c>
      <c r="N10" s="74">
        <v>0</v>
      </c>
      <c r="O10" s="24">
        <v>13.31</v>
      </c>
      <c r="P10" s="11">
        <v>0</v>
      </c>
      <c r="Q10" s="25">
        <v>0.4166666666666667</v>
      </c>
      <c r="R10" s="74">
        <f>IF(HOUR(Q10-AU10)*60+MINUTE(Q10-AU10)&lt;=10,0,(HOUR(Q10-AU10)*60+MINUTE(Q10-AU10))-10)</f>
        <v>0</v>
      </c>
      <c r="S10" s="152">
        <v>0.03634259259259259</v>
      </c>
      <c r="T10" s="152">
        <v>0.03993055555555556</v>
      </c>
      <c r="U10" s="71">
        <f>MINUTE(T10-S10)</f>
        <v>5</v>
      </c>
      <c r="V10" s="72">
        <f>SECOND(T10-S10)</f>
        <v>10</v>
      </c>
      <c r="W10" s="24">
        <v>14.5</v>
      </c>
      <c r="X10" s="11">
        <v>0</v>
      </c>
      <c r="Y10" s="152">
        <v>0.016585648148148148</v>
      </c>
      <c r="Z10" s="152">
        <v>0.020532407407407405</v>
      </c>
      <c r="AA10" s="71">
        <f>MINUTE(Z10-Y10)</f>
        <v>5</v>
      </c>
      <c r="AB10" s="72">
        <f>SECOND(Z10-Y10)</f>
        <v>41</v>
      </c>
      <c r="AC10" s="24">
        <v>20.62</v>
      </c>
      <c r="AD10" s="11">
        <v>0</v>
      </c>
      <c r="AE10" s="152">
        <v>0.04859953703703704</v>
      </c>
      <c r="AF10" s="152">
        <v>0.05679398148148148</v>
      </c>
      <c r="AG10" s="71">
        <f>MINUTE(AF10-AE10)</f>
        <v>11</v>
      </c>
      <c r="AH10" s="72">
        <f>SECOND(AF10-AE10)</f>
        <v>48</v>
      </c>
      <c r="AI10" s="24">
        <v>32.51</v>
      </c>
      <c r="AJ10" s="11">
        <v>5</v>
      </c>
      <c r="AK10" s="160">
        <v>0.02372685185185185</v>
      </c>
      <c r="AL10" s="152">
        <v>0.03362268518518518</v>
      </c>
      <c r="AM10" s="71">
        <f>MINUTE(AL10-AK10)</f>
        <v>14</v>
      </c>
      <c r="AN10" s="72">
        <f>SECOND(AL10-AK10)</f>
        <v>15</v>
      </c>
      <c r="AO10" s="11">
        <v>0</v>
      </c>
      <c r="AP10" s="152">
        <v>0.0009259259259259259</v>
      </c>
      <c r="AQ10" s="152">
        <v>0.0050347222222222225</v>
      </c>
      <c r="AR10" s="71">
        <f>MINUTE(AQ10-AP10)</f>
        <v>5</v>
      </c>
      <c r="AS10" s="72">
        <f>SECOND(AQ10-AP10)</f>
        <v>55</v>
      </c>
      <c r="AT10" s="11">
        <v>0</v>
      </c>
      <c r="AU10" s="25">
        <v>0.4127546296296296</v>
      </c>
      <c r="AV10" s="109">
        <v>0</v>
      </c>
      <c r="AW10" s="25">
        <f>TIME(,U10+AA10+AG10+AM10+AR10,AB10+V10+AH10+AN10+AS10)</f>
        <v>0.0297337962962963</v>
      </c>
      <c r="AX10" s="35">
        <f>AU10-M10-AW10</f>
        <v>0.01496527777777773</v>
      </c>
      <c r="AY10" s="36">
        <f>((((HOUR(AX10))*3600)+((MINUTE(AX10))*60)+(SECOND(AX10)))*2)/60</f>
        <v>43.1</v>
      </c>
      <c r="AZ10" s="36">
        <f>O10+P10+W10+X10+AC10+AD10+AI10+AJ10+AO10+AT10+AY10+N10+R10+AV10</f>
        <v>129.04</v>
      </c>
      <c r="BA10" s="10">
        <f>L10-AZ10</f>
        <v>875.96</v>
      </c>
      <c r="BB10" s="6"/>
      <c r="BC10" s="6"/>
      <c r="BD10" s="3"/>
      <c r="BE10" s="3"/>
      <c r="BF10" s="3"/>
    </row>
    <row r="11" spans="1:58" ht="12.75">
      <c r="A11" s="28">
        <v>3</v>
      </c>
      <c r="B11" s="31"/>
      <c r="C11" s="20">
        <v>23</v>
      </c>
      <c r="D11" s="19" t="s">
        <v>121</v>
      </c>
      <c r="E11" s="21" t="s">
        <v>76</v>
      </c>
      <c r="F11" s="21"/>
      <c r="G11" s="21" t="s">
        <v>113</v>
      </c>
      <c r="H11" s="92">
        <v>2005</v>
      </c>
      <c r="I11" s="92">
        <v>2005</v>
      </c>
      <c r="J11" s="92">
        <v>2005</v>
      </c>
      <c r="K11" s="93">
        <f>VLOOKUP(H11,Letnice!$D$2:$E$12,2,0)+VLOOKUP(I11,Letnice!$D$2:$E$12,2,0)+VLOOKUP(J11,Letnice!$D$2:$E$12,2,0)</f>
        <v>36</v>
      </c>
      <c r="L11" s="101">
        <f>VLOOKUP(K11,Letnice!$D$16:$E$28,2,0)</f>
        <v>1005</v>
      </c>
      <c r="M11" s="25">
        <v>0.3638888888888889</v>
      </c>
      <c r="N11" s="74">
        <v>0</v>
      </c>
      <c r="O11" s="24">
        <v>17.46</v>
      </c>
      <c r="P11" s="11">
        <v>0</v>
      </c>
      <c r="Q11" s="25">
        <v>0.4298611111111111</v>
      </c>
      <c r="R11" s="74">
        <f>IF(HOUR(Q11-AU11)*60+MINUTE(Q11-AU11)&lt;=10,0,(HOUR(Q11-AU11)*60+MINUTE(Q11-AU11))-10)</f>
        <v>8</v>
      </c>
      <c r="S11" s="152">
        <v>0.03217592592592593</v>
      </c>
      <c r="T11" s="152">
        <v>0.03640046296296296</v>
      </c>
      <c r="U11" s="71">
        <f>MINUTE(T11-S11)</f>
        <v>6</v>
      </c>
      <c r="V11" s="72">
        <f>SECOND(T11-S11)</f>
        <v>5</v>
      </c>
      <c r="W11" s="24">
        <v>15.85</v>
      </c>
      <c r="X11" s="11">
        <v>0</v>
      </c>
      <c r="Y11" s="152">
        <v>0.009525462962962963</v>
      </c>
      <c r="Z11" s="152">
        <v>0.014548611111111111</v>
      </c>
      <c r="AA11" s="71">
        <f>MINUTE(Z11-Y11)</f>
        <v>7</v>
      </c>
      <c r="AB11" s="72">
        <f>SECOND(Z11-Y11)</f>
        <v>14</v>
      </c>
      <c r="AC11" s="24">
        <v>20.28</v>
      </c>
      <c r="AD11" s="11">
        <v>0</v>
      </c>
      <c r="AE11" s="152">
        <v>0.045231481481481484</v>
      </c>
      <c r="AF11" s="152">
        <v>0.049918981481481474</v>
      </c>
      <c r="AG11" s="71">
        <f>MINUTE(AF11-AE11)</f>
        <v>6</v>
      </c>
      <c r="AH11" s="72">
        <f>SECOND(AF11-AE11)</f>
        <v>45</v>
      </c>
      <c r="AI11" s="24">
        <v>48.39</v>
      </c>
      <c r="AJ11" s="11">
        <v>0</v>
      </c>
      <c r="AK11" s="152">
        <v>0.019074074074074073</v>
      </c>
      <c r="AL11" s="152">
        <v>0.03795138888888889</v>
      </c>
      <c r="AM11" s="71">
        <f>MINUTE(AL11-AK11)</f>
        <v>27</v>
      </c>
      <c r="AN11" s="72">
        <f>SECOND(AL11-AK11)</f>
        <v>11</v>
      </c>
      <c r="AO11" s="11">
        <v>0</v>
      </c>
      <c r="AP11" s="152">
        <v>0.03868055555555556</v>
      </c>
      <c r="AQ11" s="152">
        <v>0.04351851851851852</v>
      </c>
      <c r="AR11" s="71">
        <f>MINUTE(AQ11-AP11)</f>
        <v>6</v>
      </c>
      <c r="AS11" s="72">
        <f>SECOND(AQ11-AP11)</f>
        <v>58</v>
      </c>
      <c r="AT11" s="11">
        <v>0</v>
      </c>
      <c r="AU11" s="25">
        <v>0.4168055555555556</v>
      </c>
      <c r="AV11" s="109">
        <v>0</v>
      </c>
      <c r="AW11" s="25">
        <f>TIME(,U11+AA11+AG11+AM11+AR11,AB11+V11+AH11+AN11+AS11)</f>
        <v>0.03765046296296296</v>
      </c>
      <c r="AX11" s="35">
        <f>AU11-M11-AW11</f>
        <v>0.015266203703703761</v>
      </c>
      <c r="AY11" s="36">
        <f>((((HOUR(AX11))*3600)+((MINUTE(AX11))*60)+(SECOND(AX11)))*2)/60</f>
        <v>43.96666666666667</v>
      </c>
      <c r="AZ11" s="36">
        <f>O11+P11+W11+X11+AC11+AD11+AI11+AJ11+AO11+AT11+AY11+N11+R11+AV11</f>
        <v>153.94666666666666</v>
      </c>
      <c r="BA11" s="10">
        <f>L11-AZ11</f>
        <v>851.0533333333333</v>
      </c>
      <c r="BB11" s="6"/>
      <c r="BC11" s="6"/>
      <c r="BD11" s="3"/>
      <c r="BE11" s="3"/>
      <c r="BF11" s="3"/>
    </row>
    <row r="12" spans="1:58" ht="12.75">
      <c r="A12" s="28">
        <v>4</v>
      </c>
      <c r="B12" s="32"/>
      <c r="C12" s="17">
        <v>25</v>
      </c>
      <c r="D12" s="21" t="s">
        <v>96</v>
      </c>
      <c r="E12" s="21" t="s">
        <v>76</v>
      </c>
      <c r="F12" s="21"/>
      <c r="G12" s="21" t="s">
        <v>122</v>
      </c>
      <c r="H12" s="92">
        <v>2004</v>
      </c>
      <c r="I12" s="92">
        <v>2005</v>
      </c>
      <c r="J12" s="92">
        <v>2008</v>
      </c>
      <c r="K12" s="93">
        <f>VLOOKUP(H12,Letnice!$D$2:$E$12,2,0)+VLOOKUP(I12,Letnice!$D$2:$E$12,2,0)+VLOOKUP(J12,Letnice!$D$2:$E$12,2,0)</f>
        <v>37</v>
      </c>
      <c r="L12" s="101">
        <f>VLOOKUP(K12,Letnice!$D$16:$E$28,2,0)</f>
        <v>1005</v>
      </c>
      <c r="M12" s="25">
        <v>0.3666666666666667</v>
      </c>
      <c r="N12" s="74">
        <v>0</v>
      </c>
      <c r="O12" s="24">
        <v>18.28</v>
      </c>
      <c r="P12" s="11">
        <v>0</v>
      </c>
      <c r="Q12" s="25">
        <v>0.43333333333333335</v>
      </c>
      <c r="R12" s="74">
        <v>0</v>
      </c>
      <c r="S12" s="152">
        <v>0.03796296296296296</v>
      </c>
      <c r="T12" s="159">
        <v>0.04097222222222222</v>
      </c>
      <c r="U12" s="71">
        <v>13</v>
      </c>
      <c r="V12" s="72">
        <f>SECOND(T12-S12)</f>
        <v>20</v>
      </c>
      <c r="W12" s="24">
        <v>18.44</v>
      </c>
      <c r="X12" s="11">
        <v>10</v>
      </c>
      <c r="Y12" s="152">
        <v>0.01915509259259259</v>
      </c>
      <c r="Z12" s="152">
        <v>0.022094907407407407</v>
      </c>
      <c r="AA12" s="71">
        <f>MINUTE(Z12-Y12)</f>
        <v>4</v>
      </c>
      <c r="AB12" s="72">
        <f>SECOND(Z12-Y12)</f>
        <v>14</v>
      </c>
      <c r="AC12" s="24">
        <v>20.31</v>
      </c>
      <c r="AD12" s="11">
        <v>10</v>
      </c>
      <c r="AE12" s="152">
        <v>0.053391203703703705</v>
      </c>
      <c r="AF12" s="152">
        <v>0.058726851851851856</v>
      </c>
      <c r="AG12" s="71">
        <f>MINUTE(AF12-AE12)</f>
        <v>7</v>
      </c>
      <c r="AH12" s="72">
        <f>SECOND(AF12-AE12)</f>
        <v>41</v>
      </c>
      <c r="AI12" s="24">
        <v>57.97</v>
      </c>
      <c r="AJ12" s="11">
        <v>10</v>
      </c>
      <c r="AK12" s="152">
        <v>0.003483796296296296</v>
      </c>
      <c r="AL12" s="152">
        <v>0.0072800925925925915</v>
      </c>
      <c r="AM12" s="71">
        <f>MINUTE(AL12-AK12)</f>
        <v>5</v>
      </c>
      <c r="AN12" s="72">
        <f>SECOND(AL12-AK12)</f>
        <v>28</v>
      </c>
      <c r="AO12" s="11">
        <v>32</v>
      </c>
      <c r="AP12" s="152">
        <v>0.03269675925925926</v>
      </c>
      <c r="AQ12" s="152">
        <v>0.03414351851851852</v>
      </c>
      <c r="AR12" s="71">
        <f>MINUTE(AQ12-AP12)</f>
        <v>2</v>
      </c>
      <c r="AS12" s="72">
        <f>SECOND(AQ12-AP12)</f>
        <v>5</v>
      </c>
      <c r="AT12" s="11">
        <v>200</v>
      </c>
      <c r="AU12" s="25">
        <v>0.4162847222222222</v>
      </c>
      <c r="AV12" s="109">
        <v>0</v>
      </c>
      <c r="AW12" s="25">
        <f>TIME(,U12+AA12+AG12+AM12+AR12,AB12+V12+AH12+AN12+AS12)</f>
        <v>0.022777777777777775</v>
      </c>
      <c r="AX12" s="35">
        <f>AU12-M12-AW12</f>
        <v>0.02684027777777771</v>
      </c>
      <c r="AY12" s="36">
        <f>((((HOUR(AX12))*3600)+((MINUTE(AX12))*60)+(SECOND(AX12)))*2)/60</f>
        <v>77.3</v>
      </c>
      <c r="AZ12" s="36">
        <f>O12+P12+W12+X12+AC12+AD12+AI12+AJ12+AO12+AT12+AY12+N12+R12+AV12</f>
        <v>454.3</v>
      </c>
      <c r="BA12" s="10">
        <f>L12-AZ12</f>
        <v>550.7</v>
      </c>
      <c r="BB12" s="6"/>
      <c r="BC12" s="6"/>
      <c r="BD12" s="3"/>
      <c r="BE12" s="3"/>
      <c r="BF12" s="3"/>
    </row>
    <row r="13" spans="1:58" ht="12.75">
      <c r="A13" s="28">
        <v>5</v>
      </c>
      <c r="B13" s="31"/>
      <c r="C13" s="20"/>
      <c r="D13" s="19"/>
      <c r="E13" s="21"/>
      <c r="F13" s="21"/>
      <c r="G13" s="21"/>
      <c r="H13" s="92"/>
      <c r="I13" s="92"/>
      <c r="J13" s="92"/>
      <c r="K13" s="93" t="e">
        <f>VLOOKUP(H13,Letnice!$D$2:$E$12,2,0)+VLOOKUP(I13,Letnice!$D$2:$E$12,2,0)+VLOOKUP(J13,Letnice!$D$2:$E$12,2,0)</f>
        <v>#N/A</v>
      </c>
      <c r="L13" s="101" t="e">
        <f>VLOOKUP(K13,Letnice!$D$16:$E$28,2,0)</f>
        <v>#N/A</v>
      </c>
      <c r="M13" s="25"/>
      <c r="N13" s="74"/>
      <c r="O13" s="24"/>
      <c r="P13" s="11"/>
      <c r="Q13" s="25"/>
      <c r="R13" s="74">
        <f aca="true" t="shared" si="0" ref="R10:R40">IF(HOUR(Q13-AU13)*60+MINUTE(Q13-AU13)&lt;=10,0,(HOUR(Q13-AU13)*60+MINUTE(Q13-AU13))-10)</f>
        <v>0</v>
      </c>
      <c r="S13" s="74"/>
      <c r="T13" s="74"/>
      <c r="U13" s="71">
        <f aca="true" t="shared" si="1" ref="U10:U42">MINUTE(T13-S13)</f>
        <v>0</v>
      </c>
      <c r="V13" s="72">
        <f aca="true" t="shared" si="2" ref="V10:V42">SECOND(T13-S13)</f>
        <v>0</v>
      </c>
      <c r="W13" s="24"/>
      <c r="X13" s="11"/>
      <c r="Y13" s="74"/>
      <c r="Z13" s="74"/>
      <c r="AA13" s="71">
        <f aca="true" t="shared" si="3" ref="AA10:AA42">MINUTE(Z13-Y13)</f>
        <v>0</v>
      </c>
      <c r="AB13" s="72">
        <f aca="true" t="shared" si="4" ref="AB10:AB42">SECOND(Z13-Y13)</f>
        <v>0</v>
      </c>
      <c r="AC13" s="24"/>
      <c r="AD13" s="11"/>
      <c r="AE13" s="74"/>
      <c r="AF13" s="74"/>
      <c r="AG13" s="71">
        <f aca="true" t="shared" si="5" ref="AG10:AG42">MINUTE(AF13-AE13)</f>
        <v>0</v>
      </c>
      <c r="AH13" s="72">
        <f>SECOND(AF13-AE13)</f>
        <v>0</v>
      </c>
      <c r="AI13" s="24"/>
      <c r="AJ13" s="11"/>
      <c r="AK13" s="74"/>
      <c r="AL13" s="74"/>
      <c r="AM13" s="71">
        <f aca="true" t="shared" si="6" ref="AM10:AM42">MINUTE(AL13-AK13)</f>
        <v>0</v>
      </c>
      <c r="AN13" s="72">
        <f aca="true" t="shared" si="7" ref="AN10:AN42">SECOND(AL13-AK13)</f>
        <v>0</v>
      </c>
      <c r="AO13" s="11"/>
      <c r="AP13" s="74"/>
      <c r="AQ13" s="74"/>
      <c r="AR13" s="71">
        <f aca="true" t="shared" si="8" ref="AR10:AR42">MINUTE(AQ13-AP13)</f>
        <v>0</v>
      </c>
      <c r="AS13" s="72">
        <f aca="true" t="shared" si="9" ref="AS10:AS42">SECOND(AQ13-AP13)</f>
        <v>0</v>
      </c>
      <c r="AT13" s="11"/>
      <c r="AU13" s="25"/>
      <c r="AV13" s="109">
        <v>0</v>
      </c>
      <c r="AW13" s="25">
        <f>TIME(,U13+AA13+AG13+AM13+AR13,AB13+V13+AH13+AN13+AS13)</f>
        <v>0</v>
      </c>
      <c r="AX13" s="35">
        <f aca="true" t="shared" si="10" ref="AX10:AX42">AU13-M13-AW13</f>
        <v>0</v>
      </c>
      <c r="AY13" s="36">
        <f aca="true" t="shared" si="11" ref="AY10:AY42">((((HOUR(AX13))*3600)+((MINUTE(AX13))*60)+(SECOND(AX13)))*2)/60</f>
        <v>0</v>
      </c>
      <c r="AZ13" s="36">
        <f>O13+P13+W13+X13+AC13+AD13+AI13+AJ13+AO13+AT13+AY13+N13+R13+AV13</f>
        <v>0</v>
      </c>
      <c r="BA13" s="10" t="e">
        <f aca="true" t="shared" si="12" ref="BA10:BA42">L13-AZ13</f>
        <v>#N/A</v>
      </c>
      <c r="BB13" s="6"/>
      <c r="BC13" s="6"/>
      <c r="BD13" s="3"/>
      <c r="BE13" s="3"/>
      <c r="BF13" s="3"/>
    </row>
    <row r="14" spans="1:58" ht="12.75">
      <c r="A14" s="28">
        <v>6</v>
      </c>
      <c r="B14" s="31"/>
      <c r="C14" s="20"/>
      <c r="D14" s="19"/>
      <c r="E14" s="21"/>
      <c r="F14" s="21"/>
      <c r="G14" s="21"/>
      <c r="H14" s="92"/>
      <c r="I14" s="92"/>
      <c r="J14" s="92"/>
      <c r="K14" s="93" t="e">
        <f>VLOOKUP(H14,Letnice!$D$2:$E$12,2,0)+VLOOKUP(I14,Letnice!$D$2:$E$12,2,0)+VLOOKUP(J14,Letnice!$D$2:$E$12,2,0)</f>
        <v>#N/A</v>
      </c>
      <c r="L14" s="101" t="e">
        <f>VLOOKUP(K14,Letnice!$D$16:$E$28,2,0)</f>
        <v>#N/A</v>
      </c>
      <c r="M14" s="25"/>
      <c r="N14" s="74"/>
      <c r="O14" s="24"/>
      <c r="P14" s="11"/>
      <c r="Q14" s="25"/>
      <c r="R14" s="74">
        <f t="shared" si="0"/>
        <v>0</v>
      </c>
      <c r="S14" s="74"/>
      <c r="T14" s="74"/>
      <c r="U14" s="71">
        <f t="shared" si="1"/>
        <v>0</v>
      </c>
      <c r="V14" s="72">
        <f t="shared" si="2"/>
        <v>0</v>
      </c>
      <c r="W14" s="24"/>
      <c r="X14" s="11"/>
      <c r="Y14" s="74"/>
      <c r="Z14" s="74"/>
      <c r="AA14" s="71">
        <f t="shared" si="3"/>
        <v>0</v>
      </c>
      <c r="AB14" s="72">
        <f t="shared" si="4"/>
        <v>0</v>
      </c>
      <c r="AC14" s="24"/>
      <c r="AD14" s="11"/>
      <c r="AE14" s="74"/>
      <c r="AF14" s="74"/>
      <c r="AG14" s="71">
        <f t="shared" si="5"/>
        <v>0</v>
      </c>
      <c r="AH14" s="72">
        <f>SECOND(AF14-AE14)</f>
        <v>0</v>
      </c>
      <c r="AI14" s="24"/>
      <c r="AJ14" s="11"/>
      <c r="AK14" s="74"/>
      <c r="AL14" s="74"/>
      <c r="AM14" s="71">
        <f t="shared" si="6"/>
        <v>0</v>
      </c>
      <c r="AN14" s="72">
        <f t="shared" si="7"/>
        <v>0</v>
      </c>
      <c r="AO14" s="11"/>
      <c r="AP14" s="74"/>
      <c r="AQ14" s="74"/>
      <c r="AR14" s="71">
        <f t="shared" si="8"/>
        <v>0</v>
      </c>
      <c r="AS14" s="72">
        <f t="shared" si="9"/>
        <v>0</v>
      </c>
      <c r="AT14" s="11"/>
      <c r="AU14" s="25"/>
      <c r="AV14" s="109">
        <v>0</v>
      </c>
      <c r="AW14" s="25">
        <f>TIME(,U14+AA14+AG14+AM14+AR14,AB14+V14+AH14+AN14+AS14)</f>
        <v>0</v>
      </c>
      <c r="AX14" s="35">
        <f t="shared" si="10"/>
        <v>0</v>
      </c>
      <c r="AY14" s="36">
        <f t="shared" si="11"/>
        <v>0</v>
      </c>
      <c r="AZ14" s="36">
        <f>O14+P14+W14+X14+AC14+AD14+AI14+AJ14+AO14+AT14+AY14+N14+R14+AV14</f>
        <v>0</v>
      </c>
      <c r="BA14" s="10" t="e">
        <f t="shared" si="12"/>
        <v>#N/A</v>
      </c>
      <c r="BB14" s="6"/>
      <c r="BC14" s="6"/>
      <c r="BD14" s="3"/>
      <c r="BE14" s="3"/>
      <c r="BF14" s="3"/>
    </row>
    <row r="15" spans="1:58" ht="12.75">
      <c r="A15" s="28">
        <v>7</v>
      </c>
      <c r="B15" s="31"/>
      <c r="C15" s="20"/>
      <c r="D15" s="19"/>
      <c r="E15" s="21"/>
      <c r="F15" s="21"/>
      <c r="G15" s="21"/>
      <c r="H15" s="92"/>
      <c r="I15" s="92"/>
      <c r="J15" s="92"/>
      <c r="K15" s="93" t="e">
        <f>VLOOKUP(H15,Letnice!$D$2:$E$12,2,0)+VLOOKUP(I15,Letnice!$D$2:$E$12,2,0)+VLOOKUP(J15,Letnice!$D$2:$E$12,2,0)</f>
        <v>#N/A</v>
      </c>
      <c r="L15" s="101" t="e">
        <f>VLOOKUP(K15,Letnice!$D$16:$E$28,2,0)</f>
        <v>#N/A</v>
      </c>
      <c r="M15" s="25"/>
      <c r="N15" s="74"/>
      <c r="O15" s="24"/>
      <c r="P15" s="11"/>
      <c r="Q15" s="25"/>
      <c r="R15" s="74">
        <f t="shared" si="0"/>
        <v>0</v>
      </c>
      <c r="S15" s="74"/>
      <c r="T15" s="74"/>
      <c r="U15" s="71">
        <f t="shared" si="1"/>
        <v>0</v>
      </c>
      <c r="V15" s="72">
        <f t="shared" si="2"/>
        <v>0</v>
      </c>
      <c r="W15" s="24"/>
      <c r="X15" s="11"/>
      <c r="Y15" s="74"/>
      <c r="Z15" s="74"/>
      <c r="AA15" s="71">
        <f t="shared" si="3"/>
        <v>0</v>
      </c>
      <c r="AB15" s="72">
        <f t="shared" si="4"/>
        <v>0</v>
      </c>
      <c r="AC15" s="24"/>
      <c r="AD15" s="11"/>
      <c r="AE15" s="74"/>
      <c r="AF15" s="74"/>
      <c r="AG15" s="71">
        <f t="shared" si="5"/>
        <v>0</v>
      </c>
      <c r="AH15" s="72">
        <f>SECOND(AF15-AE15)</f>
        <v>0</v>
      </c>
      <c r="AI15" s="24"/>
      <c r="AJ15" s="11"/>
      <c r="AK15" s="74"/>
      <c r="AL15" s="74"/>
      <c r="AM15" s="71">
        <f t="shared" si="6"/>
        <v>0</v>
      </c>
      <c r="AN15" s="72">
        <f t="shared" si="7"/>
        <v>0</v>
      </c>
      <c r="AO15" s="11"/>
      <c r="AP15" s="74"/>
      <c r="AQ15" s="74"/>
      <c r="AR15" s="71">
        <f t="shared" si="8"/>
        <v>0</v>
      </c>
      <c r="AS15" s="72">
        <f t="shared" si="9"/>
        <v>0</v>
      </c>
      <c r="AT15" s="11"/>
      <c r="AU15" s="25"/>
      <c r="AV15" s="109">
        <v>0</v>
      </c>
      <c r="AW15" s="25">
        <f>TIME(,U15+AA15+AG15+AM15+AR15,AB15+V15+AH15+AN15+AS15)</f>
        <v>0</v>
      </c>
      <c r="AX15" s="35">
        <f t="shared" si="10"/>
        <v>0</v>
      </c>
      <c r="AY15" s="36">
        <f t="shared" si="11"/>
        <v>0</v>
      </c>
      <c r="AZ15" s="36">
        <f>O15+P15+W15+X15+AC15+AD15+AI15+AJ15+AO15+AT15+AY15+N15+R15+AV15</f>
        <v>0</v>
      </c>
      <c r="BA15" s="10" t="e">
        <f t="shared" si="12"/>
        <v>#N/A</v>
      </c>
      <c r="BB15" s="6"/>
      <c r="BC15" s="6"/>
      <c r="BD15" s="3"/>
      <c r="BE15" s="3"/>
      <c r="BF15" s="3"/>
    </row>
    <row r="16" spans="1:58" ht="12.75">
      <c r="A16" s="28">
        <v>8</v>
      </c>
      <c r="B16" s="31"/>
      <c r="C16" s="20"/>
      <c r="D16" s="19"/>
      <c r="E16" s="21"/>
      <c r="F16" s="21"/>
      <c r="G16" s="21"/>
      <c r="H16" s="92"/>
      <c r="I16" s="92"/>
      <c r="J16" s="92"/>
      <c r="K16" s="93" t="e">
        <f>VLOOKUP(H16,Letnice!$D$2:$E$12,2,0)+VLOOKUP(I16,Letnice!$D$2:$E$12,2,0)+VLOOKUP(J16,Letnice!$D$2:$E$12,2,0)</f>
        <v>#N/A</v>
      </c>
      <c r="L16" s="101" t="e">
        <f>VLOOKUP(K16,Letnice!$D$16:$E$28,2,0)</f>
        <v>#N/A</v>
      </c>
      <c r="M16" s="25"/>
      <c r="N16" s="74"/>
      <c r="O16" s="24"/>
      <c r="P16" s="11"/>
      <c r="Q16" s="25"/>
      <c r="R16" s="74">
        <f t="shared" si="0"/>
        <v>0</v>
      </c>
      <c r="S16" s="74"/>
      <c r="T16" s="74"/>
      <c r="U16" s="71">
        <f t="shared" si="1"/>
        <v>0</v>
      </c>
      <c r="V16" s="72">
        <f t="shared" si="2"/>
        <v>0</v>
      </c>
      <c r="W16" s="24"/>
      <c r="X16" s="11"/>
      <c r="Y16" s="74"/>
      <c r="Z16" s="74"/>
      <c r="AA16" s="71">
        <f t="shared" si="3"/>
        <v>0</v>
      </c>
      <c r="AB16" s="72">
        <f t="shared" si="4"/>
        <v>0</v>
      </c>
      <c r="AC16" s="24"/>
      <c r="AD16" s="11"/>
      <c r="AE16" s="74"/>
      <c r="AF16" s="74"/>
      <c r="AG16" s="71">
        <f t="shared" si="5"/>
        <v>0</v>
      </c>
      <c r="AH16" s="72">
        <f>SECOND(AF16-AE16)</f>
        <v>0</v>
      </c>
      <c r="AI16" s="24"/>
      <c r="AJ16" s="11"/>
      <c r="AK16" s="74"/>
      <c r="AL16" s="74"/>
      <c r="AM16" s="71">
        <f t="shared" si="6"/>
        <v>0</v>
      </c>
      <c r="AN16" s="72">
        <f t="shared" si="7"/>
        <v>0</v>
      </c>
      <c r="AO16" s="11"/>
      <c r="AP16" s="74"/>
      <c r="AQ16" s="74"/>
      <c r="AR16" s="71">
        <f t="shared" si="8"/>
        <v>0</v>
      </c>
      <c r="AS16" s="72">
        <f t="shared" si="9"/>
        <v>0</v>
      </c>
      <c r="AT16" s="11"/>
      <c r="AU16" s="25"/>
      <c r="AV16" s="109">
        <v>0</v>
      </c>
      <c r="AW16" s="25">
        <f>TIME(,U16+AA16+AG16+AM16+AR16,AB16+V16+AH16+AN16+AS16)</f>
        <v>0</v>
      </c>
      <c r="AX16" s="35">
        <f t="shared" si="10"/>
        <v>0</v>
      </c>
      <c r="AY16" s="36">
        <f t="shared" si="11"/>
        <v>0</v>
      </c>
      <c r="AZ16" s="36">
        <f>O16+P16+W16+X16+AC16+AD16+AI16+AJ16+AO16+AT16+AY16+N16+R16+AV16</f>
        <v>0</v>
      </c>
      <c r="BA16" s="10" t="e">
        <f t="shared" si="12"/>
        <v>#N/A</v>
      </c>
      <c r="BB16" s="6"/>
      <c r="BC16" s="6"/>
      <c r="BD16" s="3"/>
      <c r="BE16" s="3"/>
      <c r="BF16" s="3"/>
    </row>
    <row r="17" spans="1:58" ht="12.75">
      <c r="A17" s="28">
        <v>9</v>
      </c>
      <c r="B17" s="31"/>
      <c r="C17" s="20"/>
      <c r="D17" s="19"/>
      <c r="E17" s="21"/>
      <c r="F17" s="21"/>
      <c r="G17" s="21"/>
      <c r="H17" s="92"/>
      <c r="I17" s="92"/>
      <c r="J17" s="92"/>
      <c r="K17" s="93" t="e">
        <f>VLOOKUP(H17,Letnice!$D$2:$E$12,2,0)+VLOOKUP(I17,Letnice!$D$2:$E$12,2,0)+VLOOKUP(J17,Letnice!$D$2:$E$12,2,0)</f>
        <v>#N/A</v>
      </c>
      <c r="L17" s="101" t="e">
        <f>VLOOKUP(K17,Letnice!$D$16:$E$28,2,0)</f>
        <v>#N/A</v>
      </c>
      <c r="M17" s="25"/>
      <c r="N17" s="74"/>
      <c r="O17" s="24"/>
      <c r="P17" s="11"/>
      <c r="Q17" s="25"/>
      <c r="R17" s="74">
        <f t="shared" si="0"/>
        <v>0</v>
      </c>
      <c r="S17" s="74"/>
      <c r="T17" s="74"/>
      <c r="U17" s="71">
        <f t="shared" si="1"/>
        <v>0</v>
      </c>
      <c r="V17" s="72">
        <f t="shared" si="2"/>
        <v>0</v>
      </c>
      <c r="W17" s="24"/>
      <c r="X17" s="11"/>
      <c r="Y17" s="74"/>
      <c r="Z17" s="74"/>
      <c r="AA17" s="71">
        <f t="shared" si="3"/>
        <v>0</v>
      </c>
      <c r="AB17" s="72">
        <f t="shared" si="4"/>
        <v>0</v>
      </c>
      <c r="AC17" s="24"/>
      <c r="AD17" s="11"/>
      <c r="AE17" s="74"/>
      <c r="AF17" s="74"/>
      <c r="AG17" s="71">
        <f t="shared" si="5"/>
        <v>0</v>
      </c>
      <c r="AH17" s="72">
        <f>SECOND(AF17-AE17)</f>
        <v>0</v>
      </c>
      <c r="AI17" s="24"/>
      <c r="AJ17" s="11"/>
      <c r="AK17" s="74"/>
      <c r="AL17" s="74"/>
      <c r="AM17" s="71">
        <f t="shared" si="6"/>
        <v>0</v>
      </c>
      <c r="AN17" s="72">
        <f t="shared" si="7"/>
        <v>0</v>
      </c>
      <c r="AO17" s="11"/>
      <c r="AP17" s="74"/>
      <c r="AQ17" s="74"/>
      <c r="AR17" s="71">
        <f t="shared" si="8"/>
        <v>0</v>
      </c>
      <c r="AS17" s="72">
        <f t="shared" si="9"/>
        <v>0</v>
      </c>
      <c r="AT17" s="11"/>
      <c r="AU17" s="25"/>
      <c r="AV17" s="109">
        <v>0</v>
      </c>
      <c r="AW17" s="25">
        <f>TIME(,U17+AA17+AG17+AM17+AR17,AB17+V17+AH17+AN17+AS17)</f>
        <v>0</v>
      </c>
      <c r="AX17" s="35">
        <f t="shared" si="10"/>
        <v>0</v>
      </c>
      <c r="AY17" s="36">
        <f t="shared" si="11"/>
        <v>0</v>
      </c>
      <c r="AZ17" s="36">
        <f>O17+P17+W17+X17+AC17+AD17+AI17+AJ17+AO17+AT17+AY17+N17+R17+AV17</f>
        <v>0</v>
      </c>
      <c r="BA17" s="10" t="e">
        <f t="shared" si="12"/>
        <v>#N/A</v>
      </c>
      <c r="BB17" s="6"/>
      <c r="BC17" s="6"/>
      <c r="BD17" s="3"/>
      <c r="BE17" s="3"/>
      <c r="BF17" s="3"/>
    </row>
    <row r="18" spans="1:58" ht="12.75">
      <c r="A18" s="28">
        <v>10</v>
      </c>
      <c r="B18" s="31"/>
      <c r="C18" s="20"/>
      <c r="D18" s="19"/>
      <c r="E18" s="21"/>
      <c r="F18" s="21"/>
      <c r="G18" s="21"/>
      <c r="H18" s="92"/>
      <c r="I18" s="92"/>
      <c r="J18" s="92"/>
      <c r="K18" s="93" t="e">
        <f>VLOOKUP(H18,Letnice!$D$2:$E$12,2,0)+VLOOKUP(I18,Letnice!$D$2:$E$12,2,0)+VLOOKUP(J18,Letnice!$D$2:$E$12,2,0)</f>
        <v>#N/A</v>
      </c>
      <c r="L18" s="101" t="e">
        <f>VLOOKUP(K18,Letnice!$D$16:$E$28,2,0)</f>
        <v>#N/A</v>
      </c>
      <c r="M18" s="25"/>
      <c r="N18" s="74"/>
      <c r="O18" s="24"/>
      <c r="P18" s="11"/>
      <c r="Q18" s="25"/>
      <c r="R18" s="74">
        <f t="shared" si="0"/>
        <v>0</v>
      </c>
      <c r="S18" s="74"/>
      <c r="T18" s="74"/>
      <c r="U18" s="71">
        <f t="shared" si="1"/>
        <v>0</v>
      </c>
      <c r="V18" s="72">
        <f t="shared" si="2"/>
        <v>0</v>
      </c>
      <c r="W18" s="24"/>
      <c r="X18" s="11"/>
      <c r="Y18" s="74"/>
      <c r="Z18" s="74"/>
      <c r="AA18" s="71">
        <f t="shared" si="3"/>
        <v>0</v>
      </c>
      <c r="AB18" s="72">
        <f t="shared" si="4"/>
        <v>0</v>
      </c>
      <c r="AC18" s="24"/>
      <c r="AD18" s="11"/>
      <c r="AE18" s="74"/>
      <c r="AF18" s="74"/>
      <c r="AG18" s="71">
        <f t="shared" si="5"/>
        <v>0</v>
      </c>
      <c r="AH18" s="72">
        <f>SECOND(AF18-AE18)</f>
        <v>0</v>
      </c>
      <c r="AI18" s="24"/>
      <c r="AJ18" s="11"/>
      <c r="AK18" s="74"/>
      <c r="AL18" s="74"/>
      <c r="AM18" s="71">
        <f t="shared" si="6"/>
        <v>0</v>
      </c>
      <c r="AN18" s="72">
        <f t="shared" si="7"/>
        <v>0</v>
      </c>
      <c r="AO18" s="11"/>
      <c r="AP18" s="74"/>
      <c r="AQ18" s="74"/>
      <c r="AR18" s="71">
        <f t="shared" si="8"/>
        <v>0</v>
      </c>
      <c r="AS18" s="72">
        <f t="shared" si="9"/>
        <v>0</v>
      </c>
      <c r="AT18" s="11"/>
      <c r="AU18" s="25"/>
      <c r="AV18" s="109">
        <v>0</v>
      </c>
      <c r="AW18" s="25">
        <f>TIME(,U18+AA18+AG18+AM18+AR18,AB18+V18+AH18+AN18+AS18)</f>
        <v>0</v>
      </c>
      <c r="AX18" s="35">
        <f t="shared" si="10"/>
        <v>0</v>
      </c>
      <c r="AY18" s="36">
        <f t="shared" si="11"/>
        <v>0</v>
      </c>
      <c r="AZ18" s="36">
        <f>O18+P18+W18+X18+AC18+AD18+AI18+AJ18+AO18+AT18+AY18+N18+R18+AV18</f>
        <v>0</v>
      </c>
      <c r="BA18" s="10" t="e">
        <f t="shared" si="12"/>
        <v>#N/A</v>
      </c>
      <c r="BB18" s="6"/>
      <c r="BC18" s="6"/>
      <c r="BD18" s="3"/>
      <c r="BE18" s="3"/>
      <c r="BF18" s="3"/>
    </row>
    <row r="19" spans="1:58" ht="12.75">
      <c r="A19" s="28">
        <v>11</v>
      </c>
      <c r="B19" s="31"/>
      <c r="C19" s="20"/>
      <c r="D19" s="19"/>
      <c r="E19" s="21"/>
      <c r="F19" s="21"/>
      <c r="G19" s="21"/>
      <c r="H19" s="92"/>
      <c r="I19" s="92"/>
      <c r="J19" s="92"/>
      <c r="K19" s="93" t="e">
        <f>VLOOKUP(H19,Letnice!$D$2:$E$12,2,0)+VLOOKUP(I19,Letnice!$D$2:$E$12,2,0)+VLOOKUP(J19,Letnice!$D$2:$E$12,2,0)</f>
        <v>#N/A</v>
      </c>
      <c r="L19" s="101" t="e">
        <f>VLOOKUP(K19,Letnice!$D$16:$E$28,2,0)</f>
        <v>#N/A</v>
      </c>
      <c r="M19" s="25"/>
      <c r="N19" s="74"/>
      <c r="O19" s="24"/>
      <c r="P19" s="11"/>
      <c r="Q19" s="25"/>
      <c r="R19" s="74">
        <f t="shared" si="0"/>
        <v>0</v>
      </c>
      <c r="S19" s="74"/>
      <c r="T19" s="74"/>
      <c r="U19" s="71">
        <f t="shared" si="1"/>
        <v>0</v>
      </c>
      <c r="V19" s="72">
        <f t="shared" si="2"/>
        <v>0</v>
      </c>
      <c r="W19" s="24"/>
      <c r="X19" s="11"/>
      <c r="Y19" s="74"/>
      <c r="Z19" s="74"/>
      <c r="AA19" s="71">
        <f t="shared" si="3"/>
        <v>0</v>
      </c>
      <c r="AB19" s="72">
        <f t="shared" si="4"/>
        <v>0</v>
      </c>
      <c r="AC19" s="24"/>
      <c r="AD19" s="11"/>
      <c r="AE19" s="74"/>
      <c r="AF19" s="74"/>
      <c r="AG19" s="71">
        <f t="shared" si="5"/>
        <v>0</v>
      </c>
      <c r="AH19" s="72">
        <f>SECOND(AF19-AE19)</f>
        <v>0</v>
      </c>
      <c r="AI19" s="24"/>
      <c r="AJ19" s="11"/>
      <c r="AK19" s="74"/>
      <c r="AL19" s="74"/>
      <c r="AM19" s="71">
        <f t="shared" si="6"/>
        <v>0</v>
      </c>
      <c r="AN19" s="72">
        <f t="shared" si="7"/>
        <v>0</v>
      </c>
      <c r="AO19" s="11"/>
      <c r="AP19" s="74"/>
      <c r="AQ19" s="74"/>
      <c r="AR19" s="71">
        <f t="shared" si="8"/>
        <v>0</v>
      </c>
      <c r="AS19" s="72">
        <f t="shared" si="9"/>
        <v>0</v>
      </c>
      <c r="AT19" s="11"/>
      <c r="AU19" s="25"/>
      <c r="AV19" s="109">
        <v>0</v>
      </c>
      <c r="AW19" s="25">
        <f>TIME(,U19+AA19+AG19+AM19+AR19,AB19+V19+AH19+AN19+AS19)</f>
        <v>0</v>
      </c>
      <c r="AX19" s="35">
        <f t="shared" si="10"/>
        <v>0</v>
      </c>
      <c r="AY19" s="36">
        <f t="shared" si="11"/>
        <v>0</v>
      </c>
      <c r="AZ19" s="36">
        <f>O19+P19+W19+X19+AC19+AD19+AI19+AJ19+AO19+AT19+AY19+N19+R19+AV19</f>
        <v>0</v>
      </c>
      <c r="BA19" s="10" t="e">
        <f t="shared" si="12"/>
        <v>#N/A</v>
      </c>
      <c r="BB19" s="6"/>
      <c r="BC19" s="6"/>
      <c r="BD19" s="3"/>
      <c r="BE19" s="3"/>
      <c r="BF19" s="3"/>
    </row>
    <row r="20" spans="1:58" ht="12.75">
      <c r="A20" s="28">
        <v>12</v>
      </c>
      <c r="B20" s="31"/>
      <c r="C20" s="20"/>
      <c r="D20" s="19"/>
      <c r="E20" s="21"/>
      <c r="F20" s="21"/>
      <c r="G20" s="21"/>
      <c r="H20" s="92"/>
      <c r="I20" s="92"/>
      <c r="J20" s="92"/>
      <c r="K20" s="93" t="e">
        <f>VLOOKUP(H20,Letnice!$D$2:$E$12,2,0)+VLOOKUP(I20,Letnice!$D$2:$E$12,2,0)+VLOOKUP(J20,Letnice!$D$2:$E$12,2,0)</f>
        <v>#N/A</v>
      </c>
      <c r="L20" s="101" t="e">
        <f>VLOOKUP(K20,Letnice!$D$16:$E$28,2,0)</f>
        <v>#N/A</v>
      </c>
      <c r="M20" s="25"/>
      <c r="N20" s="74"/>
      <c r="O20" s="24"/>
      <c r="P20" s="11"/>
      <c r="Q20" s="25"/>
      <c r="R20" s="74">
        <f t="shared" si="0"/>
        <v>0</v>
      </c>
      <c r="S20" s="74"/>
      <c r="T20" s="74"/>
      <c r="U20" s="71">
        <f t="shared" si="1"/>
        <v>0</v>
      </c>
      <c r="V20" s="72">
        <f t="shared" si="2"/>
        <v>0</v>
      </c>
      <c r="W20" s="24"/>
      <c r="X20" s="11"/>
      <c r="Y20" s="74"/>
      <c r="Z20" s="74"/>
      <c r="AA20" s="71">
        <f t="shared" si="3"/>
        <v>0</v>
      </c>
      <c r="AB20" s="72">
        <f t="shared" si="4"/>
        <v>0</v>
      </c>
      <c r="AC20" s="24"/>
      <c r="AD20" s="11"/>
      <c r="AE20" s="74"/>
      <c r="AF20" s="74"/>
      <c r="AG20" s="71">
        <f t="shared" si="5"/>
        <v>0</v>
      </c>
      <c r="AH20" s="72">
        <f>SECOND(AF20-AE20)</f>
        <v>0</v>
      </c>
      <c r="AI20" s="24"/>
      <c r="AJ20" s="11"/>
      <c r="AK20" s="74"/>
      <c r="AL20" s="74"/>
      <c r="AM20" s="71">
        <f t="shared" si="6"/>
        <v>0</v>
      </c>
      <c r="AN20" s="72">
        <f t="shared" si="7"/>
        <v>0</v>
      </c>
      <c r="AO20" s="11"/>
      <c r="AP20" s="74"/>
      <c r="AQ20" s="74"/>
      <c r="AR20" s="71">
        <f t="shared" si="8"/>
        <v>0</v>
      </c>
      <c r="AS20" s="72">
        <f t="shared" si="9"/>
        <v>0</v>
      </c>
      <c r="AT20" s="11"/>
      <c r="AU20" s="25"/>
      <c r="AV20" s="109">
        <v>0</v>
      </c>
      <c r="AW20" s="25">
        <f>TIME(,U20+AA20+AG20+AM20+AR20,AB20+V20+AH20+AN20+AS20)</f>
        <v>0</v>
      </c>
      <c r="AX20" s="35">
        <f t="shared" si="10"/>
        <v>0</v>
      </c>
      <c r="AY20" s="36">
        <f t="shared" si="11"/>
        <v>0</v>
      </c>
      <c r="AZ20" s="36">
        <f>O20+P20+W20+X20+AC20+AD20+AI20+AJ20+AO20+AT20+AY20+N20+R20+AV20</f>
        <v>0</v>
      </c>
      <c r="BA20" s="10" t="e">
        <f t="shared" si="12"/>
        <v>#N/A</v>
      </c>
      <c r="BB20" s="6"/>
      <c r="BC20" s="6"/>
      <c r="BD20" s="3"/>
      <c r="BE20" s="3"/>
      <c r="BF20" s="3"/>
    </row>
    <row r="21" spans="1:58" ht="12.75">
      <c r="A21" s="28">
        <v>13</v>
      </c>
      <c r="B21" s="31"/>
      <c r="C21" s="20"/>
      <c r="D21" s="19"/>
      <c r="E21" s="21"/>
      <c r="F21" s="21"/>
      <c r="G21" s="21"/>
      <c r="H21" s="92"/>
      <c r="I21" s="92"/>
      <c r="J21" s="92"/>
      <c r="K21" s="93" t="e">
        <f>VLOOKUP(H21,Letnice!$D$2:$E$12,2,0)+VLOOKUP(I21,Letnice!$D$2:$E$12,2,0)+VLOOKUP(J21,Letnice!$D$2:$E$12,2,0)</f>
        <v>#N/A</v>
      </c>
      <c r="L21" s="101" t="e">
        <f>VLOOKUP(K21,Letnice!$D$16:$E$28,2,0)</f>
        <v>#N/A</v>
      </c>
      <c r="M21" s="25"/>
      <c r="N21" s="74"/>
      <c r="O21" s="24"/>
      <c r="P21" s="11"/>
      <c r="Q21" s="25"/>
      <c r="R21" s="74">
        <f t="shared" si="0"/>
        <v>0</v>
      </c>
      <c r="S21" s="74"/>
      <c r="T21" s="74"/>
      <c r="U21" s="71">
        <f t="shared" si="1"/>
        <v>0</v>
      </c>
      <c r="V21" s="72">
        <f t="shared" si="2"/>
        <v>0</v>
      </c>
      <c r="W21" s="24"/>
      <c r="X21" s="11"/>
      <c r="Y21" s="74"/>
      <c r="Z21" s="74"/>
      <c r="AA21" s="71">
        <f t="shared" si="3"/>
        <v>0</v>
      </c>
      <c r="AB21" s="72">
        <f t="shared" si="4"/>
        <v>0</v>
      </c>
      <c r="AC21" s="24"/>
      <c r="AD21" s="11"/>
      <c r="AE21" s="74"/>
      <c r="AF21" s="74"/>
      <c r="AG21" s="71">
        <f t="shared" si="5"/>
        <v>0</v>
      </c>
      <c r="AH21" s="72">
        <f>SECOND(AF21-AE21)</f>
        <v>0</v>
      </c>
      <c r="AI21" s="24"/>
      <c r="AJ21" s="11"/>
      <c r="AK21" s="74"/>
      <c r="AL21" s="74"/>
      <c r="AM21" s="71">
        <f t="shared" si="6"/>
        <v>0</v>
      </c>
      <c r="AN21" s="72">
        <f t="shared" si="7"/>
        <v>0</v>
      </c>
      <c r="AO21" s="11"/>
      <c r="AP21" s="74"/>
      <c r="AQ21" s="74"/>
      <c r="AR21" s="71">
        <f t="shared" si="8"/>
        <v>0</v>
      </c>
      <c r="AS21" s="72">
        <f t="shared" si="9"/>
        <v>0</v>
      </c>
      <c r="AT21" s="11"/>
      <c r="AU21" s="25"/>
      <c r="AV21" s="109">
        <v>0</v>
      </c>
      <c r="AW21" s="25">
        <f>TIME(,U21+AA21+AG21+AM21+AR21,AB21+V21+AH21+AN21+AS21)</f>
        <v>0</v>
      </c>
      <c r="AX21" s="35">
        <f t="shared" si="10"/>
        <v>0</v>
      </c>
      <c r="AY21" s="36">
        <f t="shared" si="11"/>
        <v>0</v>
      </c>
      <c r="AZ21" s="36">
        <f>O21+P21+W21+X21+AC21+AD21+AI21+AJ21+AO21+AT21+AY21+N21+R21+AV21</f>
        <v>0</v>
      </c>
      <c r="BA21" s="10" t="e">
        <f t="shared" si="12"/>
        <v>#N/A</v>
      </c>
      <c r="BB21" s="6"/>
      <c r="BC21" s="6"/>
      <c r="BD21" s="3"/>
      <c r="BE21" s="3"/>
      <c r="BF21" s="3"/>
    </row>
    <row r="22" spans="1:58" ht="12.75">
      <c r="A22" s="28">
        <v>14</v>
      </c>
      <c r="B22" s="32"/>
      <c r="C22" s="17"/>
      <c r="D22" s="21"/>
      <c r="E22" s="21"/>
      <c r="F22" s="21"/>
      <c r="G22" s="21"/>
      <c r="H22" s="92"/>
      <c r="I22" s="92"/>
      <c r="J22" s="92"/>
      <c r="K22" s="93" t="e">
        <f>VLOOKUP(H22,Letnice!$D$2:$E$12,2,0)+VLOOKUP(I22,Letnice!$D$2:$E$12,2,0)+VLOOKUP(J22,Letnice!$D$2:$E$12,2,0)</f>
        <v>#N/A</v>
      </c>
      <c r="L22" s="101" t="e">
        <f>VLOOKUP(K22,Letnice!$D$16:$E$28,2,0)</f>
        <v>#N/A</v>
      </c>
      <c r="M22" s="25"/>
      <c r="N22" s="74"/>
      <c r="O22" s="24"/>
      <c r="P22" s="11"/>
      <c r="Q22" s="25"/>
      <c r="R22" s="74">
        <f t="shared" si="0"/>
        <v>0</v>
      </c>
      <c r="S22" s="74"/>
      <c r="T22" s="74"/>
      <c r="U22" s="71">
        <f t="shared" si="1"/>
        <v>0</v>
      </c>
      <c r="V22" s="72">
        <f t="shared" si="2"/>
        <v>0</v>
      </c>
      <c r="W22" s="24"/>
      <c r="X22" s="11"/>
      <c r="Y22" s="74"/>
      <c r="Z22" s="74"/>
      <c r="AA22" s="71">
        <f t="shared" si="3"/>
        <v>0</v>
      </c>
      <c r="AB22" s="72">
        <f t="shared" si="4"/>
        <v>0</v>
      </c>
      <c r="AC22" s="24"/>
      <c r="AD22" s="11"/>
      <c r="AE22" s="74"/>
      <c r="AF22" s="74"/>
      <c r="AG22" s="71">
        <f t="shared" si="5"/>
        <v>0</v>
      </c>
      <c r="AH22" s="72">
        <f>SECOND(AF22-AE22)</f>
        <v>0</v>
      </c>
      <c r="AI22" s="24"/>
      <c r="AJ22" s="11"/>
      <c r="AK22" s="74"/>
      <c r="AL22" s="74"/>
      <c r="AM22" s="71">
        <f t="shared" si="6"/>
        <v>0</v>
      </c>
      <c r="AN22" s="72">
        <f t="shared" si="7"/>
        <v>0</v>
      </c>
      <c r="AO22" s="11"/>
      <c r="AP22" s="74"/>
      <c r="AQ22" s="74"/>
      <c r="AR22" s="71">
        <f t="shared" si="8"/>
        <v>0</v>
      </c>
      <c r="AS22" s="72">
        <f t="shared" si="9"/>
        <v>0</v>
      </c>
      <c r="AT22" s="11"/>
      <c r="AU22" s="25"/>
      <c r="AV22" s="109">
        <v>0</v>
      </c>
      <c r="AW22" s="25">
        <f>TIME(,U22+AA22+AG22+AM22+AR22,AB22+V22+AH22+AN22+AS22)</f>
        <v>0</v>
      </c>
      <c r="AX22" s="35">
        <f t="shared" si="10"/>
        <v>0</v>
      </c>
      <c r="AY22" s="36">
        <f t="shared" si="11"/>
        <v>0</v>
      </c>
      <c r="AZ22" s="36">
        <f>O22+P22+W22+X22+AC22+AD22+AI22+AJ22+AO22+AT22+AY22+N22+R22+AV22</f>
        <v>0</v>
      </c>
      <c r="BA22" s="10" t="e">
        <f t="shared" si="12"/>
        <v>#N/A</v>
      </c>
      <c r="BB22" s="6"/>
      <c r="BC22" s="6"/>
      <c r="BD22" s="3"/>
      <c r="BE22" s="3"/>
      <c r="BF22" s="3"/>
    </row>
    <row r="23" spans="1:58" ht="12.75">
      <c r="A23" s="28">
        <v>15</v>
      </c>
      <c r="B23" s="31"/>
      <c r="C23" s="20"/>
      <c r="D23" s="19"/>
      <c r="E23" s="21"/>
      <c r="F23" s="21"/>
      <c r="G23" s="21"/>
      <c r="H23" s="92"/>
      <c r="I23" s="92"/>
      <c r="J23" s="92"/>
      <c r="K23" s="93" t="e">
        <f>VLOOKUP(H23,Letnice!$D$2:$E$12,2,0)+VLOOKUP(I23,Letnice!$D$2:$E$12,2,0)+VLOOKUP(J23,Letnice!$D$2:$E$12,2,0)</f>
        <v>#N/A</v>
      </c>
      <c r="L23" s="101" t="e">
        <f>VLOOKUP(K23,Letnice!$D$16:$E$28,2,0)</f>
        <v>#N/A</v>
      </c>
      <c r="M23" s="25"/>
      <c r="N23" s="74"/>
      <c r="O23" s="24"/>
      <c r="P23" s="11"/>
      <c r="Q23" s="25"/>
      <c r="R23" s="74">
        <f t="shared" si="0"/>
        <v>0</v>
      </c>
      <c r="S23" s="74"/>
      <c r="T23" s="74"/>
      <c r="U23" s="71">
        <f t="shared" si="1"/>
        <v>0</v>
      </c>
      <c r="V23" s="72">
        <f t="shared" si="2"/>
        <v>0</v>
      </c>
      <c r="W23" s="24"/>
      <c r="X23" s="11"/>
      <c r="Y23" s="74"/>
      <c r="Z23" s="74"/>
      <c r="AA23" s="71">
        <f t="shared" si="3"/>
        <v>0</v>
      </c>
      <c r="AB23" s="72">
        <f t="shared" si="4"/>
        <v>0</v>
      </c>
      <c r="AC23" s="24"/>
      <c r="AD23" s="11"/>
      <c r="AE23" s="74"/>
      <c r="AF23" s="74"/>
      <c r="AG23" s="71">
        <f t="shared" si="5"/>
        <v>0</v>
      </c>
      <c r="AH23" s="72">
        <f>SECOND(AF23-AE23)</f>
        <v>0</v>
      </c>
      <c r="AI23" s="24"/>
      <c r="AJ23" s="11"/>
      <c r="AK23" s="74"/>
      <c r="AL23" s="74"/>
      <c r="AM23" s="71">
        <f t="shared" si="6"/>
        <v>0</v>
      </c>
      <c r="AN23" s="72">
        <f t="shared" si="7"/>
        <v>0</v>
      </c>
      <c r="AO23" s="11"/>
      <c r="AP23" s="74"/>
      <c r="AQ23" s="74"/>
      <c r="AR23" s="71">
        <f t="shared" si="8"/>
        <v>0</v>
      </c>
      <c r="AS23" s="72">
        <f t="shared" si="9"/>
        <v>0</v>
      </c>
      <c r="AT23" s="11"/>
      <c r="AU23" s="25"/>
      <c r="AV23" s="109">
        <v>0</v>
      </c>
      <c r="AW23" s="25">
        <f>TIME(,U23+AA23+AG23+AM23+AR23,AB23+V23+AH23+AN23+AS23)</f>
        <v>0</v>
      </c>
      <c r="AX23" s="35">
        <f t="shared" si="10"/>
        <v>0</v>
      </c>
      <c r="AY23" s="36">
        <f t="shared" si="11"/>
        <v>0</v>
      </c>
      <c r="AZ23" s="36">
        <f>O23+P23+W23+X23+AC23+AD23+AI23+AJ23+AO23+AT23+AY23+N23+R23+AV23</f>
        <v>0</v>
      </c>
      <c r="BA23" s="10" t="e">
        <f t="shared" si="12"/>
        <v>#N/A</v>
      </c>
      <c r="BB23" s="6"/>
      <c r="BC23" s="6"/>
      <c r="BD23" s="3"/>
      <c r="BE23" s="3"/>
      <c r="BF23" s="3"/>
    </row>
    <row r="24" spans="1:58" ht="12.75">
      <c r="A24" s="28">
        <v>16</v>
      </c>
      <c r="B24" s="32"/>
      <c r="C24" s="17"/>
      <c r="D24" s="21"/>
      <c r="E24" s="21"/>
      <c r="F24" s="21"/>
      <c r="G24" s="21"/>
      <c r="H24" s="92"/>
      <c r="I24" s="92"/>
      <c r="J24" s="92"/>
      <c r="K24" s="93" t="e">
        <f>VLOOKUP(H24,Letnice!$D$2:$E$12,2,0)+VLOOKUP(I24,Letnice!$D$2:$E$12,2,0)+VLOOKUP(J24,Letnice!$D$2:$E$12,2,0)</f>
        <v>#N/A</v>
      </c>
      <c r="L24" s="101" t="e">
        <f>VLOOKUP(K24,Letnice!$D$16:$E$28,2,0)</f>
        <v>#N/A</v>
      </c>
      <c r="M24" s="25"/>
      <c r="N24" s="74"/>
      <c r="O24" s="24"/>
      <c r="P24" s="11"/>
      <c r="Q24" s="25"/>
      <c r="R24" s="74">
        <f t="shared" si="0"/>
        <v>0</v>
      </c>
      <c r="S24" s="74"/>
      <c r="T24" s="74"/>
      <c r="U24" s="71">
        <f t="shared" si="1"/>
        <v>0</v>
      </c>
      <c r="V24" s="72">
        <f t="shared" si="2"/>
        <v>0</v>
      </c>
      <c r="W24" s="24"/>
      <c r="X24" s="11"/>
      <c r="Y24" s="74"/>
      <c r="Z24" s="74"/>
      <c r="AA24" s="71">
        <f t="shared" si="3"/>
        <v>0</v>
      </c>
      <c r="AB24" s="72">
        <f t="shared" si="4"/>
        <v>0</v>
      </c>
      <c r="AC24" s="24"/>
      <c r="AD24" s="11"/>
      <c r="AE24" s="74"/>
      <c r="AF24" s="74"/>
      <c r="AG24" s="71">
        <f t="shared" si="5"/>
        <v>0</v>
      </c>
      <c r="AH24" s="72">
        <f>SECOND(AF24-AE24)</f>
        <v>0</v>
      </c>
      <c r="AI24" s="24"/>
      <c r="AJ24" s="11"/>
      <c r="AK24" s="74"/>
      <c r="AL24" s="74"/>
      <c r="AM24" s="71">
        <f t="shared" si="6"/>
        <v>0</v>
      </c>
      <c r="AN24" s="72">
        <f t="shared" si="7"/>
        <v>0</v>
      </c>
      <c r="AO24" s="11"/>
      <c r="AP24" s="74"/>
      <c r="AQ24" s="74"/>
      <c r="AR24" s="71">
        <f t="shared" si="8"/>
        <v>0</v>
      </c>
      <c r="AS24" s="72">
        <f t="shared" si="9"/>
        <v>0</v>
      </c>
      <c r="AT24" s="11"/>
      <c r="AU24" s="25"/>
      <c r="AV24" s="109">
        <v>0</v>
      </c>
      <c r="AW24" s="25">
        <f>TIME(,U24+AA24+AG24+AM24+AR24,AB24+V24+AH24+AN24+AS24)</f>
        <v>0</v>
      </c>
      <c r="AX24" s="35">
        <f t="shared" si="10"/>
        <v>0</v>
      </c>
      <c r="AY24" s="36">
        <f t="shared" si="11"/>
        <v>0</v>
      </c>
      <c r="AZ24" s="36">
        <f>O24+P24+W24+X24+AC24+AD24+AI24+AJ24+AO24+AT24+AY24+N24+R24+AV24</f>
        <v>0</v>
      </c>
      <c r="BA24" s="10" t="e">
        <f t="shared" si="12"/>
        <v>#N/A</v>
      </c>
      <c r="BB24" s="6"/>
      <c r="BC24" s="6"/>
      <c r="BD24" s="3"/>
      <c r="BE24" s="3"/>
      <c r="BF24" s="3"/>
    </row>
    <row r="25" spans="1:58" ht="12.75">
      <c r="A25" s="28">
        <v>17</v>
      </c>
      <c r="B25" s="32"/>
      <c r="C25" s="17"/>
      <c r="D25" s="21"/>
      <c r="E25" s="21"/>
      <c r="F25" s="21"/>
      <c r="G25" s="21"/>
      <c r="H25" s="92"/>
      <c r="I25" s="92"/>
      <c r="J25" s="92"/>
      <c r="K25" s="93" t="e">
        <f>VLOOKUP(H25,Letnice!$D$2:$E$12,2,0)+VLOOKUP(I25,Letnice!$D$2:$E$12,2,0)+VLOOKUP(J25,Letnice!$D$2:$E$12,2,0)</f>
        <v>#N/A</v>
      </c>
      <c r="L25" s="101" t="e">
        <f>VLOOKUP(K25,Letnice!$D$16:$E$28,2,0)</f>
        <v>#N/A</v>
      </c>
      <c r="M25" s="25"/>
      <c r="N25" s="74"/>
      <c r="O25" s="24"/>
      <c r="P25" s="11"/>
      <c r="Q25" s="25"/>
      <c r="R25" s="74">
        <f t="shared" si="0"/>
        <v>0</v>
      </c>
      <c r="S25" s="74"/>
      <c r="T25" s="74"/>
      <c r="U25" s="71">
        <f t="shared" si="1"/>
        <v>0</v>
      </c>
      <c r="V25" s="72">
        <f t="shared" si="2"/>
        <v>0</v>
      </c>
      <c r="W25" s="24"/>
      <c r="X25" s="11"/>
      <c r="Y25" s="74"/>
      <c r="Z25" s="74"/>
      <c r="AA25" s="71">
        <f t="shared" si="3"/>
        <v>0</v>
      </c>
      <c r="AB25" s="72">
        <f t="shared" si="4"/>
        <v>0</v>
      </c>
      <c r="AC25" s="24"/>
      <c r="AD25" s="11"/>
      <c r="AE25" s="74"/>
      <c r="AF25" s="74"/>
      <c r="AG25" s="71">
        <f t="shared" si="5"/>
        <v>0</v>
      </c>
      <c r="AH25" s="72">
        <f>SECOND(AF25-AE25)</f>
        <v>0</v>
      </c>
      <c r="AI25" s="24"/>
      <c r="AJ25" s="11"/>
      <c r="AK25" s="74"/>
      <c r="AL25" s="74"/>
      <c r="AM25" s="71">
        <f t="shared" si="6"/>
        <v>0</v>
      </c>
      <c r="AN25" s="72">
        <f t="shared" si="7"/>
        <v>0</v>
      </c>
      <c r="AO25" s="11"/>
      <c r="AP25" s="74"/>
      <c r="AQ25" s="74"/>
      <c r="AR25" s="71">
        <f t="shared" si="8"/>
        <v>0</v>
      </c>
      <c r="AS25" s="72">
        <f t="shared" si="9"/>
        <v>0</v>
      </c>
      <c r="AT25" s="11"/>
      <c r="AU25" s="25"/>
      <c r="AV25" s="109">
        <v>0</v>
      </c>
      <c r="AW25" s="25">
        <f>TIME(,U25+AA25+AG25+AM25+AR25,AB25+V25+AH25+AN25+AS25)</f>
        <v>0</v>
      </c>
      <c r="AX25" s="35">
        <f t="shared" si="10"/>
        <v>0</v>
      </c>
      <c r="AY25" s="36">
        <f t="shared" si="11"/>
        <v>0</v>
      </c>
      <c r="AZ25" s="36">
        <f>O25+P25+W25+X25+AC25+AD25+AI25+AJ25+AO25+AT25+AY25+N25+R25+AV25</f>
        <v>0</v>
      </c>
      <c r="BA25" s="10" t="e">
        <f t="shared" si="12"/>
        <v>#N/A</v>
      </c>
      <c r="BB25" s="6"/>
      <c r="BC25" s="6"/>
      <c r="BD25" s="3"/>
      <c r="BE25" s="3"/>
      <c r="BF25" s="3"/>
    </row>
    <row r="26" spans="1:58" ht="12.75">
      <c r="A26" s="28">
        <v>18</v>
      </c>
      <c r="B26" s="32"/>
      <c r="C26" s="17"/>
      <c r="D26" s="21"/>
      <c r="E26" s="21"/>
      <c r="F26" s="21"/>
      <c r="G26" s="21"/>
      <c r="H26" s="92"/>
      <c r="I26" s="92"/>
      <c r="J26" s="92"/>
      <c r="K26" s="93" t="e">
        <f>VLOOKUP(H26,Letnice!$D$2:$E$12,2,0)+VLOOKUP(I26,Letnice!$D$2:$E$12,2,0)+VLOOKUP(J26,Letnice!$D$2:$E$12,2,0)</f>
        <v>#N/A</v>
      </c>
      <c r="L26" s="101" t="e">
        <f>VLOOKUP(K26,Letnice!$D$16:$E$28,2,0)</f>
        <v>#N/A</v>
      </c>
      <c r="M26" s="25"/>
      <c r="N26" s="74"/>
      <c r="O26" s="24"/>
      <c r="P26" s="11"/>
      <c r="Q26" s="25"/>
      <c r="R26" s="74">
        <f t="shared" si="0"/>
        <v>0</v>
      </c>
      <c r="S26" s="74"/>
      <c r="T26" s="74"/>
      <c r="U26" s="71">
        <f t="shared" si="1"/>
        <v>0</v>
      </c>
      <c r="V26" s="72">
        <f t="shared" si="2"/>
        <v>0</v>
      </c>
      <c r="W26" s="24"/>
      <c r="X26" s="11"/>
      <c r="Y26" s="74"/>
      <c r="Z26" s="74"/>
      <c r="AA26" s="71">
        <f t="shared" si="3"/>
        <v>0</v>
      </c>
      <c r="AB26" s="72">
        <f t="shared" si="4"/>
        <v>0</v>
      </c>
      <c r="AC26" s="24"/>
      <c r="AD26" s="11"/>
      <c r="AE26" s="74"/>
      <c r="AF26" s="74"/>
      <c r="AG26" s="71">
        <f t="shared" si="5"/>
        <v>0</v>
      </c>
      <c r="AH26" s="72">
        <f>SECOND(AF26-AE26)</f>
        <v>0</v>
      </c>
      <c r="AI26" s="24"/>
      <c r="AJ26" s="11"/>
      <c r="AK26" s="74"/>
      <c r="AL26" s="74"/>
      <c r="AM26" s="71">
        <f t="shared" si="6"/>
        <v>0</v>
      </c>
      <c r="AN26" s="72">
        <f t="shared" si="7"/>
        <v>0</v>
      </c>
      <c r="AO26" s="11"/>
      <c r="AP26" s="74"/>
      <c r="AQ26" s="74"/>
      <c r="AR26" s="71">
        <f t="shared" si="8"/>
        <v>0</v>
      </c>
      <c r="AS26" s="72">
        <f t="shared" si="9"/>
        <v>0</v>
      </c>
      <c r="AT26" s="11"/>
      <c r="AU26" s="25"/>
      <c r="AV26" s="109">
        <v>0</v>
      </c>
      <c r="AW26" s="25">
        <f>TIME(,U26+AA26+AG26+AM26+AR26,AB26+V26+AH26+AN26+AS26)</f>
        <v>0</v>
      </c>
      <c r="AX26" s="35">
        <f t="shared" si="10"/>
        <v>0</v>
      </c>
      <c r="AY26" s="36">
        <f t="shared" si="11"/>
        <v>0</v>
      </c>
      <c r="AZ26" s="36">
        <f>O26+P26+W26+X26+AC26+AD26+AI26+AJ26+AO26+AT26+AY26+N26+R26+AV26</f>
        <v>0</v>
      </c>
      <c r="BA26" s="10" t="e">
        <f t="shared" si="12"/>
        <v>#N/A</v>
      </c>
      <c r="BB26" s="6"/>
      <c r="BC26" s="6"/>
      <c r="BD26" s="3"/>
      <c r="BE26" s="3"/>
      <c r="BF26" s="3"/>
    </row>
    <row r="27" spans="1:58" ht="12.75">
      <c r="A27" s="28">
        <v>19</v>
      </c>
      <c r="B27" s="31"/>
      <c r="C27" s="20"/>
      <c r="D27" s="19"/>
      <c r="E27" s="21"/>
      <c r="F27" s="21"/>
      <c r="G27" s="21"/>
      <c r="H27" s="92"/>
      <c r="I27" s="92"/>
      <c r="J27" s="92"/>
      <c r="K27" s="93" t="e">
        <f>VLOOKUP(H27,Letnice!$D$2:$E$12,2,0)+VLOOKUP(I27,Letnice!$D$2:$E$12,2,0)+VLOOKUP(J27,Letnice!$D$2:$E$12,2,0)</f>
        <v>#N/A</v>
      </c>
      <c r="L27" s="101" t="e">
        <f>VLOOKUP(K27,Letnice!$D$16:$E$28,2,0)</f>
        <v>#N/A</v>
      </c>
      <c r="M27" s="25"/>
      <c r="N27" s="74"/>
      <c r="O27" s="24"/>
      <c r="P27" s="11"/>
      <c r="Q27" s="25"/>
      <c r="R27" s="74">
        <f t="shared" si="0"/>
        <v>0</v>
      </c>
      <c r="S27" s="74"/>
      <c r="T27" s="74"/>
      <c r="U27" s="71">
        <f t="shared" si="1"/>
        <v>0</v>
      </c>
      <c r="V27" s="72">
        <f t="shared" si="2"/>
        <v>0</v>
      </c>
      <c r="W27" s="24"/>
      <c r="X27" s="11"/>
      <c r="Y27" s="74"/>
      <c r="Z27" s="74"/>
      <c r="AA27" s="71">
        <f t="shared" si="3"/>
        <v>0</v>
      </c>
      <c r="AB27" s="72">
        <f t="shared" si="4"/>
        <v>0</v>
      </c>
      <c r="AC27" s="24"/>
      <c r="AD27" s="11"/>
      <c r="AE27" s="74"/>
      <c r="AF27" s="74"/>
      <c r="AG27" s="71">
        <f t="shared" si="5"/>
        <v>0</v>
      </c>
      <c r="AH27" s="72">
        <f>SECOND(AF27-AE27)</f>
        <v>0</v>
      </c>
      <c r="AI27" s="24"/>
      <c r="AJ27" s="11"/>
      <c r="AK27" s="74"/>
      <c r="AL27" s="74"/>
      <c r="AM27" s="71">
        <f t="shared" si="6"/>
        <v>0</v>
      </c>
      <c r="AN27" s="72">
        <f t="shared" si="7"/>
        <v>0</v>
      </c>
      <c r="AO27" s="11"/>
      <c r="AP27" s="74"/>
      <c r="AQ27" s="74"/>
      <c r="AR27" s="71">
        <f t="shared" si="8"/>
        <v>0</v>
      </c>
      <c r="AS27" s="72">
        <f t="shared" si="9"/>
        <v>0</v>
      </c>
      <c r="AT27" s="11"/>
      <c r="AU27" s="25"/>
      <c r="AV27" s="109">
        <v>0</v>
      </c>
      <c r="AW27" s="25">
        <f>TIME(,U27+AA27+AG27+AM27+AR27,AB27+V27+AH27+AN27+AS27)</f>
        <v>0</v>
      </c>
      <c r="AX27" s="35">
        <f t="shared" si="10"/>
        <v>0</v>
      </c>
      <c r="AY27" s="36">
        <f t="shared" si="11"/>
        <v>0</v>
      </c>
      <c r="AZ27" s="36">
        <f>O27+P27+W27+X27+AC27+AD27+AI27+AJ27+AO27+AT27+AY27+N27+R27+AV27</f>
        <v>0</v>
      </c>
      <c r="BA27" s="10" t="e">
        <f t="shared" si="12"/>
        <v>#N/A</v>
      </c>
      <c r="BB27" s="6"/>
      <c r="BC27" s="6"/>
      <c r="BD27" s="3"/>
      <c r="BE27" s="3"/>
      <c r="BF27" s="3"/>
    </row>
    <row r="28" spans="1:55" s="3" customFormat="1" ht="12.75">
      <c r="A28" s="28">
        <v>20</v>
      </c>
      <c r="B28" s="31"/>
      <c r="C28" s="17"/>
      <c r="D28" s="21"/>
      <c r="E28" s="21"/>
      <c r="F28" s="21"/>
      <c r="G28" s="21"/>
      <c r="H28" s="92"/>
      <c r="I28" s="92"/>
      <c r="J28" s="92"/>
      <c r="K28" s="93" t="e">
        <f>VLOOKUP(H28,Letnice!$D$2:$E$12,2,0)+VLOOKUP(I28,Letnice!$D$2:$E$12,2,0)+VLOOKUP(J28,Letnice!$D$2:$E$12,2,0)</f>
        <v>#N/A</v>
      </c>
      <c r="L28" s="101" t="e">
        <f>VLOOKUP(K28,Letnice!$D$16:$E$28,2,0)</f>
        <v>#N/A</v>
      </c>
      <c r="M28" s="25"/>
      <c r="N28" s="74"/>
      <c r="O28" s="24"/>
      <c r="P28" s="11"/>
      <c r="Q28" s="25"/>
      <c r="R28" s="74">
        <f t="shared" si="0"/>
        <v>0</v>
      </c>
      <c r="S28" s="74"/>
      <c r="T28" s="74"/>
      <c r="U28" s="71">
        <f t="shared" si="1"/>
        <v>0</v>
      </c>
      <c r="V28" s="72">
        <f t="shared" si="2"/>
        <v>0</v>
      </c>
      <c r="W28" s="24"/>
      <c r="X28" s="11"/>
      <c r="Y28" s="74"/>
      <c r="Z28" s="74"/>
      <c r="AA28" s="71">
        <f t="shared" si="3"/>
        <v>0</v>
      </c>
      <c r="AB28" s="72">
        <f t="shared" si="4"/>
        <v>0</v>
      </c>
      <c r="AC28" s="24"/>
      <c r="AD28" s="11"/>
      <c r="AE28" s="74"/>
      <c r="AF28" s="74"/>
      <c r="AG28" s="71">
        <f t="shared" si="5"/>
        <v>0</v>
      </c>
      <c r="AH28" s="72">
        <f>SECOND(AF28-AE28)</f>
        <v>0</v>
      </c>
      <c r="AI28" s="24"/>
      <c r="AJ28" s="11"/>
      <c r="AK28" s="74"/>
      <c r="AL28" s="74"/>
      <c r="AM28" s="71">
        <f t="shared" si="6"/>
        <v>0</v>
      </c>
      <c r="AN28" s="72">
        <f t="shared" si="7"/>
        <v>0</v>
      </c>
      <c r="AO28" s="11"/>
      <c r="AP28" s="74"/>
      <c r="AQ28" s="74"/>
      <c r="AR28" s="71">
        <f t="shared" si="8"/>
        <v>0</v>
      </c>
      <c r="AS28" s="72">
        <f t="shared" si="9"/>
        <v>0</v>
      </c>
      <c r="AT28" s="11"/>
      <c r="AU28" s="25"/>
      <c r="AV28" s="109">
        <v>0</v>
      </c>
      <c r="AW28" s="25">
        <f>TIME(,U28+AA28+AG28+AM28+AR28,AB28+V28+AH28+AN28+AS28)</f>
        <v>0</v>
      </c>
      <c r="AX28" s="35">
        <f t="shared" si="10"/>
        <v>0</v>
      </c>
      <c r="AY28" s="36">
        <f t="shared" si="11"/>
        <v>0</v>
      </c>
      <c r="AZ28" s="36">
        <f>O28+P28+W28+X28+AC28+AD28+AI28+AJ28+AO28+AT28+AY28+N28+R28+AV28</f>
        <v>0</v>
      </c>
      <c r="BA28" s="10" t="e">
        <f t="shared" si="12"/>
        <v>#N/A</v>
      </c>
      <c r="BC28" s="6"/>
    </row>
    <row r="29" spans="1:55" s="3" customFormat="1" ht="12.75">
      <c r="A29" s="28">
        <v>21</v>
      </c>
      <c r="B29" s="31"/>
      <c r="C29" s="20"/>
      <c r="D29" s="19"/>
      <c r="E29" s="21"/>
      <c r="F29" s="21"/>
      <c r="G29" s="21"/>
      <c r="H29" s="92"/>
      <c r="I29" s="92"/>
      <c r="J29" s="92"/>
      <c r="K29" s="93" t="e">
        <f>VLOOKUP(H29,Letnice!$D$2:$E$12,2,0)+VLOOKUP(I29,Letnice!$D$2:$E$12,2,0)+VLOOKUP(J29,Letnice!$D$2:$E$12,2,0)</f>
        <v>#N/A</v>
      </c>
      <c r="L29" s="101" t="e">
        <f>VLOOKUP(K29,Letnice!$D$16:$E$28,2,0)</f>
        <v>#N/A</v>
      </c>
      <c r="M29" s="25"/>
      <c r="N29" s="74"/>
      <c r="O29" s="24"/>
      <c r="P29" s="11"/>
      <c r="Q29" s="25"/>
      <c r="R29" s="74">
        <f t="shared" si="0"/>
        <v>0</v>
      </c>
      <c r="S29" s="74"/>
      <c r="T29" s="74"/>
      <c r="U29" s="71">
        <f t="shared" si="1"/>
        <v>0</v>
      </c>
      <c r="V29" s="72">
        <f t="shared" si="2"/>
        <v>0</v>
      </c>
      <c r="W29" s="24"/>
      <c r="X29" s="11"/>
      <c r="Y29" s="74"/>
      <c r="Z29" s="74"/>
      <c r="AA29" s="71">
        <f t="shared" si="3"/>
        <v>0</v>
      </c>
      <c r="AB29" s="72">
        <f t="shared" si="4"/>
        <v>0</v>
      </c>
      <c r="AC29" s="24"/>
      <c r="AD29" s="11"/>
      <c r="AE29" s="74"/>
      <c r="AF29" s="74"/>
      <c r="AG29" s="71">
        <f t="shared" si="5"/>
        <v>0</v>
      </c>
      <c r="AH29" s="72">
        <f>SECOND(AF29-AE29)</f>
        <v>0</v>
      </c>
      <c r="AI29" s="24"/>
      <c r="AJ29" s="11"/>
      <c r="AK29" s="74"/>
      <c r="AL29" s="74"/>
      <c r="AM29" s="71">
        <f t="shared" si="6"/>
        <v>0</v>
      </c>
      <c r="AN29" s="72">
        <f t="shared" si="7"/>
        <v>0</v>
      </c>
      <c r="AO29" s="11"/>
      <c r="AP29" s="74"/>
      <c r="AQ29" s="74"/>
      <c r="AR29" s="71">
        <f t="shared" si="8"/>
        <v>0</v>
      </c>
      <c r="AS29" s="72">
        <f t="shared" si="9"/>
        <v>0</v>
      </c>
      <c r="AT29" s="11"/>
      <c r="AU29" s="25"/>
      <c r="AV29" s="109">
        <v>0</v>
      </c>
      <c r="AW29" s="25">
        <f>TIME(,U29+AA29+AG29+AM29+AR29,AB29+V29+AH29+AN29+AS29)</f>
        <v>0</v>
      </c>
      <c r="AX29" s="35">
        <f t="shared" si="10"/>
        <v>0</v>
      </c>
      <c r="AY29" s="36">
        <f t="shared" si="11"/>
        <v>0</v>
      </c>
      <c r="AZ29" s="36">
        <f>O29+P29+W29+X29+AC29+AD29+AI29+AJ29+AO29+AT29+AY29+N29+R29+AV29</f>
        <v>0</v>
      </c>
      <c r="BA29" s="10" t="e">
        <f t="shared" si="12"/>
        <v>#N/A</v>
      </c>
      <c r="BC29" s="6"/>
    </row>
    <row r="30" spans="1:55" s="3" customFormat="1" ht="12.75">
      <c r="A30" s="28">
        <v>22</v>
      </c>
      <c r="B30" s="32"/>
      <c r="C30" s="17"/>
      <c r="D30" s="21"/>
      <c r="E30" s="21"/>
      <c r="F30" s="21"/>
      <c r="G30" s="21"/>
      <c r="H30" s="92"/>
      <c r="I30" s="92"/>
      <c r="J30" s="92"/>
      <c r="K30" s="93" t="e">
        <f>VLOOKUP(H30,Letnice!$D$2:$E$12,2,0)+VLOOKUP(I30,Letnice!$D$2:$E$12,2,0)+VLOOKUP(J30,Letnice!$D$2:$E$12,2,0)</f>
        <v>#N/A</v>
      </c>
      <c r="L30" s="101" t="e">
        <f>VLOOKUP(K30,Letnice!$D$16:$E$28,2,0)</f>
        <v>#N/A</v>
      </c>
      <c r="M30" s="25"/>
      <c r="N30" s="74"/>
      <c r="O30" s="24"/>
      <c r="P30" s="11"/>
      <c r="Q30" s="25"/>
      <c r="R30" s="74">
        <f t="shared" si="0"/>
        <v>0</v>
      </c>
      <c r="S30" s="74"/>
      <c r="T30" s="74"/>
      <c r="U30" s="71">
        <f t="shared" si="1"/>
        <v>0</v>
      </c>
      <c r="V30" s="72">
        <f t="shared" si="2"/>
        <v>0</v>
      </c>
      <c r="W30" s="24"/>
      <c r="X30" s="11"/>
      <c r="Y30" s="74"/>
      <c r="Z30" s="74"/>
      <c r="AA30" s="71">
        <f t="shared" si="3"/>
        <v>0</v>
      </c>
      <c r="AB30" s="72">
        <f t="shared" si="4"/>
        <v>0</v>
      </c>
      <c r="AC30" s="24"/>
      <c r="AD30" s="11"/>
      <c r="AE30" s="74"/>
      <c r="AF30" s="74"/>
      <c r="AG30" s="71">
        <f t="shared" si="5"/>
        <v>0</v>
      </c>
      <c r="AH30" s="72">
        <f>SECOND(AF30-AE30)</f>
        <v>0</v>
      </c>
      <c r="AI30" s="24"/>
      <c r="AJ30" s="11"/>
      <c r="AK30" s="74"/>
      <c r="AL30" s="74"/>
      <c r="AM30" s="71">
        <f t="shared" si="6"/>
        <v>0</v>
      </c>
      <c r="AN30" s="72">
        <f t="shared" si="7"/>
        <v>0</v>
      </c>
      <c r="AO30" s="11"/>
      <c r="AP30" s="74"/>
      <c r="AQ30" s="74"/>
      <c r="AR30" s="71">
        <f t="shared" si="8"/>
        <v>0</v>
      </c>
      <c r="AS30" s="72">
        <f t="shared" si="9"/>
        <v>0</v>
      </c>
      <c r="AT30" s="11"/>
      <c r="AU30" s="25"/>
      <c r="AV30" s="109">
        <v>0</v>
      </c>
      <c r="AW30" s="25">
        <f>TIME(,U30+AA30+AG30+AM30+AR30,AB30+V30+AH30+AN30+AS30)</f>
        <v>0</v>
      </c>
      <c r="AX30" s="35">
        <f t="shared" si="10"/>
        <v>0</v>
      </c>
      <c r="AY30" s="36">
        <f t="shared" si="11"/>
        <v>0</v>
      </c>
      <c r="AZ30" s="36">
        <f>O30+P30+W30+X30+AC30+AD30+AI30+AJ30+AO30+AT30+AY30+N30+R30+AV30</f>
        <v>0</v>
      </c>
      <c r="BA30" s="10" t="e">
        <f t="shared" si="12"/>
        <v>#N/A</v>
      </c>
      <c r="BC30" s="6"/>
    </row>
    <row r="31" spans="1:55" s="3" customFormat="1" ht="12.75">
      <c r="A31" s="28">
        <v>23</v>
      </c>
      <c r="B31" s="31"/>
      <c r="C31" s="20"/>
      <c r="D31" s="19"/>
      <c r="E31" s="21"/>
      <c r="F31" s="21"/>
      <c r="G31" s="21"/>
      <c r="H31" s="92"/>
      <c r="I31" s="92"/>
      <c r="J31" s="92"/>
      <c r="K31" s="93" t="e">
        <f>VLOOKUP(H31,Letnice!$D$2:$E$12,2,0)+VLOOKUP(I31,Letnice!$D$2:$E$12,2,0)+VLOOKUP(J31,Letnice!$D$2:$E$12,2,0)</f>
        <v>#N/A</v>
      </c>
      <c r="L31" s="101" t="e">
        <f>VLOOKUP(K31,Letnice!$D$16:$E$28,2,0)</f>
        <v>#N/A</v>
      </c>
      <c r="M31" s="25"/>
      <c r="N31" s="74"/>
      <c r="O31" s="24"/>
      <c r="P31" s="11"/>
      <c r="Q31" s="25"/>
      <c r="R31" s="74">
        <f t="shared" si="0"/>
        <v>0</v>
      </c>
      <c r="S31" s="74"/>
      <c r="T31" s="74"/>
      <c r="U31" s="71">
        <f t="shared" si="1"/>
        <v>0</v>
      </c>
      <c r="V31" s="72">
        <f t="shared" si="2"/>
        <v>0</v>
      </c>
      <c r="W31" s="24"/>
      <c r="X31" s="11"/>
      <c r="Y31" s="74"/>
      <c r="Z31" s="74"/>
      <c r="AA31" s="71">
        <f t="shared" si="3"/>
        <v>0</v>
      </c>
      <c r="AB31" s="72">
        <f t="shared" si="4"/>
        <v>0</v>
      </c>
      <c r="AC31" s="24"/>
      <c r="AD31" s="11"/>
      <c r="AE31" s="74"/>
      <c r="AF31" s="74"/>
      <c r="AG31" s="71">
        <f t="shared" si="5"/>
        <v>0</v>
      </c>
      <c r="AH31" s="72">
        <f>SECOND(AF31-AE31)</f>
        <v>0</v>
      </c>
      <c r="AI31" s="24"/>
      <c r="AJ31" s="11"/>
      <c r="AK31" s="74"/>
      <c r="AL31" s="74"/>
      <c r="AM31" s="71">
        <f t="shared" si="6"/>
        <v>0</v>
      </c>
      <c r="AN31" s="72">
        <f t="shared" si="7"/>
        <v>0</v>
      </c>
      <c r="AO31" s="11"/>
      <c r="AP31" s="74"/>
      <c r="AQ31" s="74"/>
      <c r="AR31" s="71">
        <f t="shared" si="8"/>
        <v>0</v>
      </c>
      <c r="AS31" s="72">
        <f t="shared" si="9"/>
        <v>0</v>
      </c>
      <c r="AT31" s="11"/>
      <c r="AU31" s="25"/>
      <c r="AV31" s="109">
        <v>0</v>
      </c>
      <c r="AW31" s="25">
        <f>TIME(,U31+AA31+AG31+AM31+AR31,AB31+V31+AH31+AN31+AS31)</f>
        <v>0</v>
      </c>
      <c r="AX31" s="35">
        <f t="shared" si="10"/>
        <v>0</v>
      </c>
      <c r="AY31" s="36">
        <f t="shared" si="11"/>
        <v>0</v>
      </c>
      <c r="AZ31" s="36">
        <f>O31+P31+W31+X31+AC31+AD31+AI31+AJ31+AO31+AT31+AY31+N31+R31+AV31</f>
        <v>0</v>
      </c>
      <c r="BA31" s="10" t="e">
        <f t="shared" si="12"/>
        <v>#N/A</v>
      </c>
      <c r="BC31" s="6"/>
    </row>
    <row r="32" spans="1:55" s="3" customFormat="1" ht="12.75">
      <c r="A32" s="28">
        <v>24</v>
      </c>
      <c r="B32" s="32"/>
      <c r="C32" s="17"/>
      <c r="D32" s="21"/>
      <c r="E32" s="21"/>
      <c r="F32" s="21"/>
      <c r="G32" s="21"/>
      <c r="H32" s="92"/>
      <c r="I32" s="92"/>
      <c r="J32" s="92"/>
      <c r="K32" s="93" t="e">
        <f>VLOOKUP(H32,Letnice!$D$2:$E$12,2,0)+VLOOKUP(I32,Letnice!$D$2:$E$12,2,0)+VLOOKUP(J32,Letnice!$D$2:$E$12,2,0)</f>
        <v>#N/A</v>
      </c>
      <c r="L32" s="101" t="e">
        <f>VLOOKUP(K32,Letnice!$D$16:$E$28,2,0)</f>
        <v>#N/A</v>
      </c>
      <c r="M32" s="25"/>
      <c r="N32" s="74"/>
      <c r="O32" s="24"/>
      <c r="P32" s="11"/>
      <c r="Q32" s="25"/>
      <c r="R32" s="74">
        <f t="shared" si="0"/>
        <v>0</v>
      </c>
      <c r="S32" s="74"/>
      <c r="T32" s="74"/>
      <c r="U32" s="71">
        <f t="shared" si="1"/>
        <v>0</v>
      </c>
      <c r="V32" s="72">
        <f t="shared" si="2"/>
        <v>0</v>
      </c>
      <c r="W32" s="24"/>
      <c r="X32" s="11"/>
      <c r="Y32" s="74"/>
      <c r="Z32" s="74"/>
      <c r="AA32" s="71">
        <f t="shared" si="3"/>
        <v>0</v>
      </c>
      <c r="AB32" s="72">
        <f t="shared" si="4"/>
        <v>0</v>
      </c>
      <c r="AC32" s="24"/>
      <c r="AD32" s="11"/>
      <c r="AE32" s="74"/>
      <c r="AF32" s="74"/>
      <c r="AG32" s="71">
        <f t="shared" si="5"/>
        <v>0</v>
      </c>
      <c r="AH32" s="72">
        <f>SECOND(AF32-AE32)</f>
        <v>0</v>
      </c>
      <c r="AI32" s="24"/>
      <c r="AJ32" s="11"/>
      <c r="AK32" s="74"/>
      <c r="AL32" s="74"/>
      <c r="AM32" s="71">
        <f t="shared" si="6"/>
        <v>0</v>
      </c>
      <c r="AN32" s="72">
        <f t="shared" si="7"/>
        <v>0</v>
      </c>
      <c r="AO32" s="11"/>
      <c r="AP32" s="74"/>
      <c r="AQ32" s="74"/>
      <c r="AR32" s="71">
        <f t="shared" si="8"/>
        <v>0</v>
      </c>
      <c r="AS32" s="72">
        <f t="shared" si="9"/>
        <v>0</v>
      </c>
      <c r="AT32" s="11"/>
      <c r="AU32" s="25"/>
      <c r="AV32" s="109">
        <v>0</v>
      </c>
      <c r="AW32" s="25">
        <f>TIME(,U32+AA32+AG32+AM32+AR32,AB32+V32+AH32+AN32+AS32)</f>
        <v>0</v>
      </c>
      <c r="AX32" s="35">
        <f t="shared" si="10"/>
        <v>0</v>
      </c>
      <c r="AY32" s="36">
        <f t="shared" si="11"/>
        <v>0</v>
      </c>
      <c r="AZ32" s="36">
        <f>O32+P32+W32+X32+AC32+AD32+AI32+AJ32+AO32+AT32+AY32+N32+R32+AV32</f>
        <v>0</v>
      </c>
      <c r="BA32" s="10" t="e">
        <f t="shared" si="12"/>
        <v>#N/A</v>
      </c>
      <c r="BC32" s="6"/>
    </row>
    <row r="33" spans="1:55" s="3" customFormat="1" ht="12.75">
      <c r="A33" s="28">
        <v>25</v>
      </c>
      <c r="B33" s="31"/>
      <c r="C33" s="20"/>
      <c r="D33" s="19"/>
      <c r="E33" s="21"/>
      <c r="F33" s="21"/>
      <c r="G33" s="21"/>
      <c r="H33" s="92"/>
      <c r="I33" s="92"/>
      <c r="J33" s="92"/>
      <c r="K33" s="93" t="e">
        <f>VLOOKUP(H33,Letnice!$D$2:$E$12,2,0)+VLOOKUP(I33,Letnice!$D$2:$E$12,2,0)+VLOOKUP(J33,Letnice!$D$2:$E$12,2,0)</f>
        <v>#N/A</v>
      </c>
      <c r="L33" s="101" t="e">
        <f>VLOOKUP(K33,Letnice!$D$16:$E$28,2,0)</f>
        <v>#N/A</v>
      </c>
      <c r="M33" s="25"/>
      <c r="N33" s="74"/>
      <c r="O33" s="24"/>
      <c r="P33" s="11"/>
      <c r="Q33" s="25"/>
      <c r="R33" s="74">
        <f t="shared" si="0"/>
        <v>0</v>
      </c>
      <c r="S33" s="74"/>
      <c r="T33" s="74"/>
      <c r="U33" s="71">
        <f t="shared" si="1"/>
        <v>0</v>
      </c>
      <c r="V33" s="72">
        <f t="shared" si="2"/>
        <v>0</v>
      </c>
      <c r="W33" s="24"/>
      <c r="X33" s="11"/>
      <c r="Y33" s="74"/>
      <c r="Z33" s="74"/>
      <c r="AA33" s="71">
        <f t="shared" si="3"/>
        <v>0</v>
      </c>
      <c r="AB33" s="72">
        <f t="shared" si="4"/>
        <v>0</v>
      </c>
      <c r="AC33" s="24"/>
      <c r="AD33" s="11"/>
      <c r="AE33" s="74"/>
      <c r="AF33" s="74"/>
      <c r="AG33" s="71">
        <f t="shared" si="5"/>
        <v>0</v>
      </c>
      <c r="AH33" s="72">
        <f>SECOND(AF33-AE33)</f>
        <v>0</v>
      </c>
      <c r="AI33" s="24"/>
      <c r="AJ33" s="11"/>
      <c r="AK33" s="74"/>
      <c r="AL33" s="74"/>
      <c r="AM33" s="71">
        <f t="shared" si="6"/>
        <v>0</v>
      </c>
      <c r="AN33" s="72">
        <f t="shared" si="7"/>
        <v>0</v>
      </c>
      <c r="AO33" s="11"/>
      <c r="AP33" s="74"/>
      <c r="AQ33" s="74"/>
      <c r="AR33" s="71">
        <f t="shared" si="8"/>
        <v>0</v>
      </c>
      <c r="AS33" s="72">
        <f t="shared" si="9"/>
        <v>0</v>
      </c>
      <c r="AT33" s="11"/>
      <c r="AU33" s="25"/>
      <c r="AV33" s="109">
        <v>0</v>
      </c>
      <c r="AW33" s="25">
        <f>TIME(,U33+AA33+AG33+AM33+AR33,AB33+V33+AH33+AN33+AS33)</f>
        <v>0</v>
      </c>
      <c r="AX33" s="35">
        <f t="shared" si="10"/>
        <v>0</v>
      </c>
      <c r="AY33" s="36">
        <f t="shared" si="11"/>
        <v>0</v>
      </c>
      <c r="AZ33" s="36">
        <f>O33+P33+W33+X33+AC33+AD33+AI33+AJ33+AO33+AT33+AY33+N33+R33+AV33</f>
        <v>0</v>
      </c>
      <c r="BA33" s="10" t="e">
        <f t="shared" si="12"/>
        <v>#N/A</v>
      </c>
      <c r="BC33" s="6"/>
    </row>
    <row r="34" spans="1:55" s="3" customFormat="1" ht="12.75">
      <c r="A34" s="28">
        <v>26</v>
      </c>
      <c r="B34" s="31"/>
      <c r="C34" s="20"/>
      <c r="D34" s="19"/>
      <c r="E34" s="21"/>
      <c r="F34" s="21"/>
      <c r="G34" s="21"/>
      <c r="H34" s="92"/>
      <c r="I34" s="92"/>
      <c r="J34" s="92"/>
      <c r="K34" s="93" t="e">
        <f>VLOOKUP(H34,Letnice!$D$2:$E$12,2,0)+VLOOKUP(I34,Letnice!$D$2:$E$12,2,0)+VLOOKUP(J34,Letnice!$D$2:$E$12,2,0)</f>
        <v>#N/A</v>
      </c>
      <c r="L34" s="101" t="e">
        <f>VLOOKUP(K34,Letnice!$D$16:$E$28,2,0)</f>
        <v>#N/A</v>
      </c>
      <c r="M34" s="25"/>
      <c r="N34" s="74"/>
      <c r="O34" s="24"/>
      <c r="P34" s="11"/>
      <c r="Q34" s="25"/>
      <c r="R34" s="74">
        <f t="shared" si="0"/>
        <v>0</v>
      </c>
      <c r="S34" s="74"/>
      <c r="T34" s="74"/>
      <c r="U34" s="71">
        <f t="shared" si="1"/>
        <v>0</v>
      </c>
      <c r="V34" s="72">
        <f t="shared" si="2"/>
        <v>0</v>
      </c>
      <c r="W34" s="24"/>
      <c r="X34" s="11"/>
      <c r="Y34" s="74"/>
      <c r="Z34" s="74"/>
      <c r="AA34" s="71">
        <f t="shared" si="3"/>
        <v>0</v>
      </c>
      <c r="AB34" s="72">
        <f t="shared" si="4"/>
        <v>0</v>
      </c>
      <c r="AC34" s="24"/>
      <c r="AD34" s="11"/>
      <c r="AE34" s="74"/>
      <c r="AF34" s="74"/>
      <c r="AG34" s="71">
        <f t="shared" si="5"/>
        <v>0</v>
      </c>
      <c r="AH34" s="72">
        <f>SECOND(AF34-AE34)</f>
        <v>0</v>
      </c>
      <c r="AI34" s="24"/>
      <c r="AJ34" s="11"/>
      <c r="AK34" s="74"/>
      <c r="AL34" s="74"/>
      <c r="AM34" s="71">
        <f t="shared" si="6"/>
        <v>0</v>
      </c>
      <c r="AN34" s="72">
        <f t="shared" si="7"/>
        <v>0</v>
      </c>
      <c r="AO34" s="11"/>
      <c r="AP34" s="74"/>
      <c r="AQ34" s="74"/>
      <c r="AR34" s="71">
        <f t="shared" si="8"/>
        <v>0</v>
      </c>
      <c r="AS34" s="72">
        <f t="shared" si="9"/>
        <v>0</v>
      </c>
      <c r="AT34" s="11"/>
      <c r="AU34" s="25"/>
      <c r="AV34" s="109">
        <v>0</v>
      </c>
      <c r="AW34" s="25">
        <f>TIME(,U34+AA34+AG34+AM34+AR34,AB34+V34+AH34+AN34+AS34)</f>
        <v>0</v>
      </c>
      <c r="AX34" s="35">
        <f t="shared" si="10"/>
        <v>0</v>
      </c>
      <c r="AY34" s="36">
        <f t="shared" si="11"/>
        <v>0</v>
      </c>
      <c r="AZ34" s="36">
        <f>O34+P34+W34+X34+AC34+AD34+AI34+AJ34+AO34+AT34+AY34+N34+R34+AV34</f>
        <v>0</v>
      </c>
      <c r="BA34" s="10" t="e">
        <f t="shared" si="12"/>
        <v>#N/A</v>
      </c>
      <c r="BC34" s="6"/>
    </row>
    <row r="35" spans="1:55" ht="12.75">
      <c r="A35" s="28">
        <v>27</v>
      </c>
      <c r="B35" s="31"/>
      <c r="C35" s="20"/>
      <c r="D35" s="19"/>
      <c r="E35" s="21"/>
      <c r="F35" s="21"/>
      <c r="G35" s="21"/>
      <c r="H35" s="92"/>
      <c r="I35" s="92"/>
      <c r="J35" s="92"/>
      <c r="K35" s="93" t="e">
        <f>VLOOKUP(H35,Letnice!$D$2:$E$12,2,0)+VLOOKUP(I35,Letnice!$D$2:$E$12,2,0)+VLOOKUP(J35,Letnice!$D$2:$E$12,2,0)</f>
        <v>#N/A</v>
      </c>
      <c r="L35" s="101" t="e">
        <f>VLOOKUP(K35,Letnice!$D$16:$E$28,2,0)</f>
        <v>#N/A</v>
      </c>
      <c r="M35" s="25"/>
      <c r="N35" s="74"/>
      <c r="O35" s="24"/>
      <c r="P35" s="11"/>
      <c r="Q35" s="25"/>
      <c r="R35" s="74">
        <f t="shared" si="0"/>
        <v>0</v>
      </c>
      <c r="S35" s="74"/>
      <c r="T35" s="74"/>
      <c r="U35" s="71">
        <f t="shared" si="1"/>
        <v>0</v>
      </c>
      <c r="V35" s="72">
        <f t="shared" si="2"/>
        <v>0</v>
      </c>
      <c r="W35" s="24"/>
      <c r="X35" s="11"/>
      <c r="Y35" s="74"/>
      <c r="Z35" s="74"/>
      <c r="AA35" s="71">
        <f t="shared" si="3"/>
        <v>0</v>
      </c>
      <c r="AB35" s="72">
        <f t="shared" si="4"/>
        <v>0</v>
      </c>
      <c r="AC35" s="24"/>
      <c r="AD35" s="11"/>
      <c r="AE35" s="74"/>
      <c r="AF35" s="74"/>
      <c r="AG35" s="71">
        <f t="shared" si="5"/>
        <v>0</v>
      </c>
      <c r="AH35" s="72">
        <f>SECOND(AF35-AE35)</f>
        <v>0</v>
      </c>
      <c r="AI35" s="24"/>
      <c r="AJ35" s="11"/>
      <c r="AK35" s="74"/>
      <c r="AL35" s="74"/>
      <c r="AM35" s="71">
        <f t="shared" si="6"/>
        <v>0</v>
      </c>
      <c r="AN35" s="72">
        <f t="shared" si="7"/>
        <v>0</v>
      </c>
      <c r="AO35" s="11"/>
      <c r="AP35" s="74"/>
      <c r="AQ35" s="74"/>
      <c r="AR35" s="71">
        <f t="shared" si="8"/>
        <v>0</v>
      </c>
      <c r="AS35" s="72">
        <f t="shared" si="9"/>
        <v>0</v>
      </c>
      <c r="AT35" s="11"/>
      <c r="AU35" s="25"/>
      <c r="AV35" s="109">
        <v>0</v>
      </c>
      <c r="AW35" s="25">
        <f>TIME(,U35+AA35+AG35+AM35+AR35,AB35+V35+AH35+AN35+AS35)</f>
        <v>0</v>
      </c>
      <c r="AX35" s="35">
        <f t="shared" si="10"/>
        <v>0</v>
      </c>
      <c r="AY35" s="36">
        <f t="shared" si="11"/>
        <v>0</v>
      </c>
      <c r="AZ35" s="36">
        <f>O35+P35+W35+X35+AC35+AD35+AI35+AJ35+AO35+AT35+AY35+N35+R35+AV35</f>
        <v>0</v>
      </c>
      <c r="BA35" s="10" t="e">
        <f t="shared" si="12"/>
        <v>#N/A</v>
      </c>
      <c r="BC35" s="6"/>
    </row>
    <row r="36" spans="1:55" ht="12.75">
      <c r="A36" s="28">
        <v>28</v>
      </c>
      <c r="B36" s="31"/>
      <c r="C36" s="20"/>
      <c r="D36" s="19"/>
      <c r="E36" s="21"/>
      <c r="F36" s="21"/>
      <c r="G36" s="21"/>
      <c r="H36" s="92"/>
      <c r="I36" s="92"/>
      <c r="J36" s="92"/>
      <c r="K36" s="93" t="e">
        <f>VLOOKUP(H36,Letnice!$D$2:$E$12,2,0)+VLOOKUP(I36,Letnice!$D$2:$E$12,2,0)+VLOOKUP(J36,Letnice!$D$2:$E$12,2,0)</f>
        <v>#N/A</v>
      </c>
      <c r="L36" s="101" t="e">
        <f>VLOOKUP(K36,Letnice!$D$16:$E$28,2,0)</f>
        <v>#N/A</v>
      </c>
      <c r="M36" s="25"/>
      <c r="N36" s="74"/>
      <c r="O36" s="24"/>
      <c r="P36" s="11"/>
      <c r="Q36" s="25"/>
      <c r="R36" s="74">
        <f t="shared" si="0"/>
        <v>0</v>
      </c>
      <c r="S36" s="74"/>
      <c r="T36" s="74"/>
      <c r="U36" s="71">
        <f t="shared" si="1"/>
        <v>0</v>
      </c>
      <c r="V36" s="72">
        <f t="shared" si="2"/>
        <v>0</v>
      </c>
      <c r="W36" s="24"/>
      <c r="X36" s="11"/>
      <c r="Y36" s="74"/>
      <c r="Z36" s="74"/>
      <c r="AA36" s="71">
        <f t="shared" si="3"/>
        <v>0</v>
      </c>
      <c r="AB36" s="72">
        <f t="shared" si="4"/>
        <v>0</v>
      </c>
      <c r="AC36" s="24"/>
      <c r="AD36" s="11"/>
      <c r="AE36" s="74"/>
      <c r="AF36" s="74"/>
      <c r="AG36" s="71">
        <f t="shared" si="5"/>
        <v>0</v>
      </c>
      <c r="AH36" s="72">
        <f>SECOND(AF36-AE36)</f>
        <v>0</v>
      </c>
      <c r="AI36" s="24"/>
      <c r="AJ36" s="11"/>
      <c r="AK36" s="74"/>
      <c r="AL36" s="74"/>
      <c r="AM36" s="71">
        <f t="shared" si="6"/>
        <v>0</v>
      </c>
      <c r="AN36" s="72">
        <f t="shared" si="7"/>
        <v>0</v>
      </c>
      <c r="AO36" s="11"/>
      <c r="AP36" s="74"/>
      <c r="AQ36" s="74"/>
      <c r="AR36" s="71">
        <f t="shared" si="8"/>
        <v>0</v>
      </c>
      <c r="AS36" s="72">
        <f t="shared" si="9"/>
        <v>0</v>
      </c>
      <c r="AT36" s="11"/>
      <c r="AU36" s="25"/>
      <c r="AV36" s="109">
        <v>0</v>
      </c>
      <c r="AW36" s="25">
        <f>TIME(,U36+AA36+AG36+AM36+AR36,AB36+V36+AH36+AN36+AS36)</f>
        <v>0</v>
      </c>
      <c r="AX36" s="35">
        <f t="shared" si="10"/>
        <v>0</v>
      </c>
      <c r="AY36" s="36">
        <f t="shared" si="11"/>
        <v>0</v>
      </c>
      <c r="AZ36" s="36">
        <f>O36+P36+W36+X36+AC36+AD36+AI36+AJ36+AO36+AT36+AY36+N36+R36+AV36</f>
        <v>0</v>
      </c>
      <c r="BA36" s="10" t="e">
        <f t="shared" si="12"/>
        <v>#N/A</v>
      </c>
      <c r="BC36" s="6"/>
    </row>
    <row r="37" spans="1:55" ht="12.75">
      <c r="A37" s="28">
        <v>29</v>
      </c>
      <c r="B37" s="31"/>
      <c r="C37" s="20"/>
      <c r="D37" s="19"/>
      <c r="E37" s="21"/>
      <c r="F37" s="21"/>
      <c r="G37" s="21"/>
      <c r="H37" s="92"/>
      <c r="I37" s="92"/>
      <c r="J37" s="92"/>
      <c r="K37" s="93" t="e">
        <f>VLOOKUP(H37,Letnice!$D$2:$E$12,2,0)+VLOOKUP(I37,Letnice!$D$2:$E$12,2,0)+VLOOKUP(J37,Letnice!$D$2:$E$12,2,0)</f>
        <v>#N/A</v>
      </c>
      <c r="L37" s="101" t="e">
        <f>VLOOKUP(K37,Letnice!$D$16:$E$28,2,0)</f>
        <v>#N/A</v>
      </c>
      <c r="M37" s="25"/>
      <c r="N37" s="74"/>
      <c r="O37" s="24"/>
      <c r="P37" s="11"/>
      <c r="Q37" s="25"/>
      <c r="R37" s="74">
        <f t="shared" si="0"/>
        <v>0</v>
      </c>
      <c r="S37" s="74"/>
      <c r="T37" s="74"/>
      <c r="U37" s="71">
        <f t="shared" si="1"/>
        <v>0</v>
      </c>
      <c r="V37" s="72">
        <f t="shared" si="2"/>
        <v>0</v>
      </c>
      <c r="W37" s="24"/>
      <c r="X37" s="11"/>
      <c r="Y37" s="74"/>
      <c r="Z37" s="74"/>
      <c r="AA37" s="71">
        <f t="shared" si="3"/>
        <v>0</v>
      </c>
      <c r="AB37" s="72">
        <f t="shared" si="4"/>
        <v>0</v>
      </c>
      <c r="AC37" s="24"/>
      <c r="AD37" s="11"/>
      <c r="AE37" s="74"/>
      <c r="AF37" s="74"/>
      <c r="AG37" s="71">
        <f t="shared" si="5"/>
        <v>0</v>
      </c>
      <c r="AH37" s="72">
        <f>SECOND(AF37-AE37)</f>
        <v>0</v>
      </c>
      <c r="AI37" s="24"/>
      <c r="AJ37" s="11"/>
      <c r="AK37" s="74"/>
      <c r="AL37" s="74"/>
      <c r="AM37" s="71">
        <f t="shared" si="6"/>
        <v>0</v>
      </c>
      <c r="AN37" s="72">
        <f t="shared" si="7"/>
        <v>0</v>
      </c>
      <c r="AO37" s="11"/>
      <c r="AP37" s="74"/>
      <c r="AQ37" s="74"/>
      <c r="AR37" s="71">
        <f t="shared" si="8"/>
        <v>0</v>
      </c>
      <c r="AS37" s="72">
        <f t="shared" si="9"/>
        <v>0</v>
      </c>
      <c r="AT37" s="11"/>
      <c r="AU37" s="25"/>
      <c r="AV37" s="109">
        <v>0</v>
      </c>
      <c r="AW37" s="25">
        <f>TIME(,U37+AA37+AG37+AM37+AR37,AB37+V37+AH37+AN37+AS37)</f>
        <v>0</v>
      </c>
      <c r="AX37" s="35">
        <f t="shared" si="10"/>
        <v>0</v>
      </c>
      <c r="AY37" s="36">
        <f t="shared" si="11"/>
        <v>0</v>
      </c>
      <c r="AZ37" s="36">
        <f>O37+P37+W37+X37+AC37+AD37+AI37+AJ37+AO37+AT37+AY37+N37+R37+AV37</f>
        <v>0</v>
      </c>
      <c r="BA37" s="10" t="e">
        <f t="shared" si="12"/>
        <v>#N/A</v>
      </c>
      <c r="BC37" s="6"/>
    </row>
    <row r="38" spans="1:55" ht="12.75">
      <c r="A38" s="28">
        <v>30</v>
      </c>
      <c r="B38" s="31"/>
      <c r="C38" s="20"/>
      <c r="D38" s="19"/>
      <c r="E38" s="21"/>
      <c r="F38" s="21"/>
      <c r="G38" s="21"/>
      <c r="H38" s="92"/>
      <c r="I38" s="92"/>
      <c r="J38" s="92"/>
      <c r="K38" s="93" t="e">
        <f>VLOOKUP(H38,Letnice!$D$2:$E$12,2,0)+VLOOKUP(I38,Letnice!$D$2:$E$12,2,0)+VLOOKUP(J38,Letnice!$D$2:$E$12,2,0)</f>
        <v>#N/A</v>
      </c>
      <c r="L38" s="101" t="e">
        <f>VLOOKUP(K38,Letnice!$D$16:$E$28,2,0)</f>
        <v>#N/A</v>
      </c>
      <c r="M38" s="25"/>
      <c r="N38" s="74"/>
      <c r="O38" s="24"/>
      <c r="P38" s="11"/>
      <c r="Q38" s="25"/>
      <c r="R38" s="74">
        <f t="shared" si="0"/>
        <v>0</v>
      </c>
      <c r="S38" s="74"/>
      <c r="T38" s="74"/>
      <c r="U38" s="71">
        <f t="shared" si="1"/>
        <v>0</v>
      </c>
      <c r="V38" s="72">
        <f t="shared" si="2"/>
        <v>0</v>
      </c>
      <c r="W38" s="24"/>
      <c r="X38" s="11"/>
      <c r="Y38" s="74"/>
      <c r="Z38" s="74"/>
      <c r="AA38" s="71">
        <f t="shared" si="3"/>
        <v>0</v>
      </c>
      <c r="AB38" s="72">
        <f t="shared" si="4"/>
        <v>0</v>
      </c>
      <c r="AC38" s="24"/>
      <c r="AD38" s="11"/>
      <c r="AE38" s="74"/>
      <c r="AF38" s="74"/>
      <c r="AG38" s="71">
        <f t="shared" si="5"/>
        <v>0</v>
      </c>
      <c r="AH38" s="72">
        <f>SECOND(AF38-AE38)</f>
        <v>0</v>
      </c>
      <c r="AI38" s="24"/>
      <c r="AJ38" s="11"/>
      <c r="AK38" s="74"/>
      <c r="AL38" s="74"/>
      <c r="AM38" s="71">
        <f t="shared" si="6"/>
        <v>0</v>
      </c>
      <c r="AN38" s="72">
        <f t="shared" si="7"/>
        <v>0</v>
      </c>
      <c r="AO38" s="11"/>
      <c r="AP38" s="74"/>
      <c r="AQ38" s="74"/>
      <c r="AR38" s="71">
        <f t="shared" si="8"/>
        <v>0</v>
      </c>
      <c r="AS38" s="72">
        <f t="shared" si="9"/>
        <v>0</v>
      </c>
      <c r="AT38" s="11"/>
      <c r="AU38" s="25"/>
      <c r="AV38" s="109">
        <v>0</v>
      </c>
      <c r="AW38" s="25">
        <f>TIME(,U38+AA38+AG38+AM38+AR38,AB38+V38+AH38+AN38+AS38)</f>
        <v>0</v>
      </c>
      <c r="AX38" s="35">
        <f t="shared" si="10"/>
        <v>0</v>
      </c>
      <c r="AY38" s="36">
        <f t="shared" si="11"/>
        <v>0</v>
      </c>
      <c r="AZ38" s="36">
        <f>O38+P38+W38+X38+AC38+AD38+AI38+AJ38+AO38+AT38+AY38+N38+R38+AV38</f>
        <v>0</v>
      </c>
      <c r="BA38" s="10" t="e">
        <f t="shared" si="12"/>
        <v>#N/A</v>
      </c>
      <c r="BC38" s="6"/>
    </row>
    <row r="39" spans="1:53" ht="12.75">
      <c r="A39" s="28">
        <v>31</v>
      </c>
      <c r="B39" s="31"/>
      <c r="C39" s="20"/>
      <c r="D39" s="19"/>
      <c r="E39" s="21"/>
      <c r="F39" s="21"/>
      <c r="G39" s="21"/>
      <c r="H39" s="92"/>
      <c r="I39" s="92"/>
      <c r="J39" s="92"/>
      <c r="K39" s="93" t="e">
        <f>VLOOKUP(H39,Letnice!$D$2:$E$12,2,0)+VLOOKUP(I39,Letnice!$D$2:$E$12,2,0)+VLOOKUP(J39,Letnice!$D$2:$E$12,2,0)</f>
        <v>#N/A</v>
      </c>
      <c r="L39" s="101" t="e">
        <f>VLOOKUP(K39,Letnice!$D$16:$E$28,2,0)</f>
        <v>#N/A</v>
      </c>
      <c r="M39" s="25"/>
      <c r="N39" s="74"/>
      <c r="O39" s="24"/>
      <c r="P39" s="11"/>
      <c r="Q39" s="25"/>
      <c r="R39" s="74">
        <f t="shared" si="0"/>
        <v>0</v>
      </c>
      <c r="S39" s="74"/>
      <c r="T39" s="74"/>
      <c r="U39" s="71">
        <f t="shared" si="1"/>
        <v>0</v>
      </c>
      <c r="V39" s="72">
        <f t="shared" si="2"/>
        <v>0</v>
      </c>
      <c r="W39" s="24"/>
      <c r="X39" s="11"/>
      <c r="Y39" s="74"/>
      <c r="Z39" s="74"/>
      <c r="AA39" s="71">
        <f t="shared" si="3"/>
        <v>0</v>
      </c>
      <c r="AB39" s="72">
        <f t="shared" si="4"/>
        <v>0</v>
      </c>
      <c r="AC39" s="24"/>
      <c r="AD39" s="11"/>
      <c r="AE39" s="74"/>
      <c r="AF39" s="74"/>
      <c r="AG39" s="71">
        <f t="shared" si="5"/>
        <v>0</v>
      </c>
      <c r="AH39" s="72">
        <f>SECOND(AF39-AE39)</f>
        <v>0</v>
      </c>
      <c r="AI39" s="24"/>
      <c r="AJ39" s="11"/>
      <c r="AK39" s="74"/>
      <c r="AL39" s="74"/>
      <c r="AM39" s="71">
        <f t="shared" si="6"/>
        <v>0</v>
      </c>
      <c r="AN39" s="72">
        <f t="shared" si="7"/>
        <v>0</v>
      </c>
      <c r="AO39" s="11"/>
      <c r="AP39" s="74"/>
      <c r="AQ39" s="74"/>
      <c r="AR39" s="71">
        <f t="shared" si="8"/>
        <v>0</v>
      </c>
      <c r="AS39" s="72">
        <f t="shared" si="9"/>
        <v>0</v>
      </c>
      <c r="AT39" s="11"/>
      <c r="AU39" s="25"/>
      <c r="AV39" s="109">
        <v>0</v>
      </c>
      <c r="AW39" s="25">
        <f>TIME(,U39+AA39+AG39+AM39+AR39,AB39+V39+AH39+AN39+AS39)</f>
        <v>0</v>
      </c>
      <c r="AX39" s="35">
        <f t="shared" si="10"/>
        <v>0</v>
      </c>
      <c r="AY39" s="36">
        <f t="shared" si="11"/>
        <v>0</v>
      </c>
      <c r="AZ39" s="36">
        <f>O39+P39+W39+X39+AC39+AD39+AI39+AJ39+AO39+AT39+AY39+N39+R39+AV39</f>
        <v>0</v>
      </c>
      <c r="BA39" s="10" t="e">
        <f t="shared" si="12"/>
        <v>#N/A</v>
      </c>
    </row>
    <row r="40" spans="1:53" ht="12.75">
      <c r="A40" s="28">
        <v>32</v>
      </c>
      <c r="B40" s="31"/>
      <c r="C40" s="20"/>
      <c r="D40" s="19"/>
      <c r="E40" s="21"/>
      <c r="F40" s="21"/>
      <c r="G40" s="21"/>
      <c r="H40" s="92"/>
      <c r="I40" s="92"/>
      <c r="J40" s="92"/>
      <c r="K40" s="93" t="e">
        <f>VLOOKUP(H40,Letnice!$D$2:$E$12,2,0)+VLOOKUP(I40,Letnice!$D$2:$E$12,2,0)+VLOOKUP(J40,Letnice!$D$2:$E$12,2,0)</f>
        <v>#N/A</v>
      </c>
      <c r="L40" s="101" t="e">
        <f>VLOOKUP(K40,Letnice!$D$16:$E$28,2,0)</f>
        <v>#N/A</v>
      </c>
      <c r="M40" s="25"/>
      <c r="N40" s="74"/>
      <c r="O40" s="24"/>
      <c r="P40" s="11"/>
      <c r="Q40" s="25"/>
      <c r="R40" s="74">
        <f t="shared" si="0"/>
        <v>0</v>
      </c>
      <c r="S40" s="74"/>
      <c r="T40" s="74"/>
      <c r="U40" s="71">
        <f t="shared" si="1"/>
        <v>0</v>
      </c>
      <c r="V40" s="72">
        <f t="shared" si="2"/>
        <v>0</v>
      </c>
      <c r="W40" s="24"/>
      <c r="X40" s="11"/>
      <c r="Y40" s="74"/>
      <c r="Z40" s="74"/>
      <c r="AA40" s="71">
        <f t="shared" si="3"/>
        <v>0</v>
      </c>
      <c r="AB40" s="72">
        <f t="shared" si="4"/>
        <v>0</v>
      </c>
      <c r="AC40" s="24"/>
      <c r="AD40" s="11"/>
      <c r="AE40" s="74"/>
      <c r="AF40" s="74"/>
      <c r="AG40" s="71">
        <f t="shared" si="5"/>
        <v>0</v>
      </c>
      <c r="AH40" s="72">
        <f>SECOND(AF40-AE40)</f>
        <v>0</v>
      </c>
      <c r="AI40" s="24"/>
      <c r="AJ40" s="11"/>
      <c r="AK40" s="74"/>
      <c r="AL40" s="74"/>
      <c r="AM40" s="71">
        <f t="shared" si="6"/>
        <v>0</v>
      </c>
      <c r="AN40" s="72">
        <f t="shared" si="7"/>
        <v>0</v>
      </c>
      <c r="AO40" s="11"/>
      <c r="AP40" s="74"/>
      <c r="AQ40" s="74"/>
      <c r="AR40" s="71">
        <f t="shared" si="8"/>
        <v>0</v>
      </c>
      <c r="AS40" s="72">
        <f t="shared" si="9"/>
        <v>0</v>
      </c>
      <c r="AT40" s="11"/>
      <c r="AU40" s="25"/>
      <c r="AV40" s="109">
        <v>0</v>
      </c>
      <c r="AW40" s="25">
        <f>TIME(,U40+AA40+AG40+AM40+AR40,AB40+V40+AH40+AN40+AS40)</f>
        <v>0</v>
      </c>
      <c r="AX40" s="35">
        <f t="shared" si="10"/>
        <v>0</v>
      </c>
      <c r="AY40" s="36">
        <f t="shared" si="11"/>
        <v>0</v>
      </c>
      <c r="AZ40" s="36">
        <f>O40+P40+W40+X40+AC40+AD40+AI40+AJ40+AO40+AT40+AY40+N40+R40+AV40</f>
        <v>0</v>
      </c>
      <c r="BA40" s="10" t="e">
        <f t="shared" si="12"/>
        <v>#N/A</v>
      </c>
    </row>
    <row r="41" spans="1:53" ht="12.75">
      <c r="A41" s="28">
        <v>33</v>
      </c>
      <c r="B41" s="31"/>
      <c r="C41" s="20"/>
      <c r="D41" s="19"/>
      <c r="E41" s="21"/>
      <c r="F41" s="21"/>
      <c r="G41" s="21"/>
      <c r="H41" s="92"/>
      <c r="I41" s="92"/>
      <c r="J41" s="92"/>
      <c r="K41" s="93" t="e">
        <f>VLOOKUP(H41,Letnice!$D$2:$E$12,2,0)+VLOOKUP(I41,Letnice!$D$2:$E$12,2,0)+VLOOKUP(J41,Letnice!$D$2:$E$12,2,0)</f>
        <v>#N/A</v>
      </c>
      <c r="L41" s="101" t="e">
        <f>VLOOKUP(K41,Letnice!$D$16:$E$28,2,0)</f>
        <v>#N/A</v>
      </c>
      <c r="M41" s="25"/>
      <c r="N41" s="74"/>
      <c r="O41" s="24"/>
      <c r="P41" s="11"/>
      <c r="Q41" s="25"/>
      <c r="R41" s="74">
        <f>IF(HOUR(Q41-AU41)*60+MINUTE(Q41-AU41)&lt;=10,0,(HOUR(Q41-AU41)*60+MINUTE(Q41-AU41))-10)</f>
        <v>0</v>
      </c>
      <c r="S41" s="74"/>
      <c r="T41" s="74"/>
      <c r="U41" s="71">
        <f t="shared" si="1"/>
        <v>0</v>
      </c>
      <c r="V41" s="72">
        <f t="shared" si="2"/>
        <v>0</v>
      </c>
      <c r="W41" s="24"/>
      <c r="X41" s="11"/>
      <c r="Y41" s="74"/>
      <c r="Z41" s="74"/>
      <c r="AA41" s="71">
        <f t="shared" si="3"/>
        <v>0</v>
      </c>
      <c r="AB41" s="72">
        <f t="shared" si="4"/>
        <v>0</v>
      </c>
      <c r="AC41" s="24"/>
      <c r="AD41" s="11"/>
      <c r="AE41" s="74"/>
      <c r="AF41" s="74"/>
      <c r="AG41" s="71">
        <f t="shared" si="5"/>
        <v>0</v>
      </c>
      <c r="AH41" s="72">
        <f>SECOND(AF41-AE41)</f>
        <v>0</v>
      </c>
      <c r="AI41" s="24"/>
      <c r="AJ41" s="11"/>
      <c r="AK41" s="74"/>
      <c r="AL41" s="74"/>
      <c r="AM41" s="71">
        <f t="shared" si="6"/>
        <v>0</v>
      </c>
      <c r="AN41" s="72">
        <f t="shared" si="7"/>
        <v>0</v>
      </c>
      <c r="AO41" s="11"/>
      <c r="AP41" s="74"/>
      <c r="AQ41" s="74"/>
      <c r="AR41" s="71">
        <f t="shared" si="8"/>
        <v>0</v>
      </c>
      <c r="AS41" s="72">
        <f t="shared" si="9"/>
        <v>0</v>
      </c>
      <c r="AT41" s="11"/>
      <c r="AU41" s="25"/>
      <c r="AV41" s="109">
        <v>0</v>
      </c>
      <c r="AW41" s="25">
        <f>TIME(,U41+AA41+AG41+AM41+AR41,AB41+V41+AH41+AN41+AS41)</f>
        <v>0</v>
      </c>
      <c r="AX41" s="35">
        <f t="shared" si="10"/>
        <v>0</v>
      </c>
      <c r="AY41" s="36">
        <f t="shared" si="11"/>
        <v>0</v>
      </c>
      <c r="AZ41" s="36">
        <f>O41+P41+W41+X41+AC41+AD41+AI41+AJ41+AO41+AT41+AY41+N41+R41+AV41</f>
        <v>0</v>
      </c>
      <c r="BA41" s="10" t="e">
        <f t="shared" si="12"/>
        <v>#N/A</v>
      </c>
    </row>
    <row r="42" spans="1:53" ht="12.75">
      <c r="A42" s="28">
        <v>34</v>
      </c>
      <c r="B42" s="31"/>
      <c r="C42" s="20"/>
      <c r="D42" s="19"/>
      <c r="E42" s="21"/>
      <c r="F42" s="21"/>
      <c r="G42" s="21"/>
      <c r="H42" s="92"/>
      <c r="I42" s="92"/>
      <c r="J42" s="92"/>
      <c r="K42" s="93" t="e">
        <f>VLOOKUP(H42,Letnice!$D$2:$E$12,2,0)+VLOOKUP(I42,Letnice!$D$2:$E$12,2,0)+VLOOKUP(J42,Letnice!$D$2:$E$12,2,0)</f>
        <v>#N/A</v>
      </c>
      <c r="L42" s="101" t="e">
        <f>VLOOKUP(K42,Letnice!$D$16:$E$28,2,0)</f>
        <v>#N/A</v>
      </c>
      <c r="M42" s="25"/>
      <c r="N42" s="74"/>
      <c r="O42" s="24"/>
      <c r="P42" s="11"/>
      <c r="Q42" s="25"/>
      <c r="R42" s="74">
        <f>IF(HOUR(Q42-AU42)*60+MINUTE(Q42-AU42)&lt;=10,0,(HOUR(Q42-AU42)*60+MINUTE(Q42-AU42))-10)</f>
        <v>0</v>
      </c>
      <c r="S42" s="74"/>
      <c r="T42" s="74"/>
      <c r="U42" s="71">
        <f t="shared" si="1"/>
        <v>0</v>
      </c>
      <c r="V42" s="72">
        <f t="shared" si="2"/>
        <v>0</v>
      </c>
      <c r="W42" s="24"/>
      <c r="X42" s="11"/>
      <c r="Y42" s="74"/>
      <c r="Z42" s="74"/>
      <c r="AA42" s="71">
        <f t="shared" si="3"/>
        <v>0</v>
      </c>
      <c r="AB42" s="72">
        <f t="shared" si="4"/>
        <v>0</v>
      </c>
      <c r="AC42" s="24"/>
      <c r="AD42" s="11"/>
      <c r="AE42" s="74"/>
      <c r="AF42" s="74"/>
      <c r="AG42" s="71">
        <f t="shared" si="5"/>
        <v>0</v>
      </c>
      <c r="AH42" s="72">
        <f>SECOND(AF42-AE42)</f>
        <v>0</v>
      </c>
      <c r="AI42" s="24"/>
      <c r="AJ42" s="11"/>
      <c r="AK42" s="74"/>
      <c r="AL42" s="74"/>
      <c r="AM42" s="71">
        <f t="shared" si="6"/>
        <v>0</v>
      </c>
      <c r="AN42" s="72">
        <f t="shared" si="7"/>
        <v>0</v>
      </c>
      <c r="AO42" s="11"/>
      <c r="AP42" s="74"/>
      <c r="AQ42" s="74"/>
      <c r="AR42" s="71">
        <f t="shared" si="8"/>
        <v>0</v>
      </c>
      <c r="AS42" s="72">
        <f t="shared" si="9"/>
        <v>0</v>
      </c>
      <c r="AT42" s="11"/>
      <c r="AU42" s="25"/>
      <c r="AV42" s="109">
        <v>0</v>
      </c>
      <c r="AW42" s="25">
        <f>TIME(,U42+AA42+AG42+AM42+AR42,AB42+V42+AH42+AN42+AS42)</f>
        <v>0</v>
      </c>
      <c r="AX42" s="35">
        <f t="shared" si="10"/>
        <v>0</v>
      </c>
      <c r="AY42" s="36">
        <f t="shared" si="11"/>
        <v>0</v>
      </c>
      <c r="AZ42" s="36">
        <f>O42+P42+W42+X42+AC42+AD42+AI42+AJ42+AO42+AT42+AY42+N42+R42+AV42</f>
        <v>0</v>
      </c>
      <c r="BA42" s="10" t="e">
        <f t="shared" si="12"/>
        <v>#N/A</v>
      </c>
    </row>
    <row r="43" spans="8:51" ht="12.75">
      <c r="H43" s="95"/>
      <c r="I43" s="95"/>
      <c r="J43" s="95"/>
      <c r="K43" s="95"/>
      <c r="L43" s="37"/>
      <c r="M43"/>
      <c r="N43" s="67"/>
      <c r="O43" s="37"/>
      <c r="P43" s="37"/>
      <c r="Q43" s="37"/>
      <c r="R43" s="67"/>
      <c r="S43" s="67"/>
      <c r="T43" s="67"/>
      <c r="U43" s="67"/>
      <c r="V43" s="67"/>
      <c r="AA43" s="67"/>
      <c r="AB43" s="67"/>
      <c r="AC43"/>
      <c r="AG43" s="67"/>
      <c r="AH43" s="67"/>
      <c r="AM43" s="67"/>
      <c r="AN43" s="67"/>
      <c r="AR43" s="67"/>
      <c r="AS43" s="67"/>
      <c r="AU43"/>
      <c r="AV43" s="63"/>
      <c r="AW43"/>
      <c r="AX43"/>
      <c r="AY43"/>
    </row>
    <row r="44" spans="1:59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5"/>
      <c r="I44" s="95"/>
      <c r="J44" s="95"/>
      <c r="K44" s="95"/>
      <c r="L44" s="37"/>
      <c r="M44" s="63"/>
      <c r="O44" s="37"/>
      <c r="P44" s="37"/>
      <c r="Q44" s="67" t="str">
        <f>Osnovni_podatki!A11</f>
        <v>Predsednik B komisije:</v>
      </c>
      <c r="R44" s="67"/>
      <c r="S44" s="67"/>
      <c r="T44" s="67"/>
      <c r="U44" s="67"/>
      <c r="V44" s="67"/>
      <c r="W44" s="37"/>
      <c r="X44" s="37"/>
      <c r="Y44" s="37"/>
      <c r="Z44" s="37"/>
      <c r="AA44" s="67"/>
      <c r="AB44" s="67"/>
      <c r="AC44" s="37"/>
      <c r="AD44" s="67"/>
      <c r="AE44" s="67"/>
      <c r="AF44" s="67"/>
      <c r="AG44" s="67"/>
      <c r="AH44" s="37"/>
      <c r="AI44" s="63"/>
      <c r="AJ44" s="63"/>
      <c r="AK44" s="63"/>
      <c r="AL44" s="63"/>
      <c r="AM44" s="37"/>
      <c r="AN44" s="37"/>
      <c r="AO44" s="37"/>
      <c r="AP44" s="37"/>
      <c r="AQ44" s="37"/>
      <c r="AR44" s="108"/>
      <c r="AS44" s="100"/>
      <c r="AT44" s="57"/>
      <c r="AU44" s="105"/>
      <c r="AV44" s="63"/>
      <c r="AW44" s="67"/>
      <c r="AX44" s="37"/>
      <c r="AY44" s="37"/>
      <c r="AZ44" s="37"/>
      <c r="BA44" s="108" t="str">
        <f>Osnovni_podatki!A12</f>
        <v>Vodja tekmovanja:</v>
      </c>
      <c r="BB44" s="37"/>
      <c r="BC44" s="37"/>
      <c r="BD44" s="37"/>
      <c r="BE44" s="37"/>
      <c r="BF44" s="37"/>
      <c r="BG44" s="37"/>
    </row>
    <row r="45" spans="1:59" ht="12.75">
      <c r="A45" s="37">
        <f>Osnovni_podatki!B10</f>
        <v>0</v>
      </c>
      <c r="B45" s="37"/>
      <c r="C45" s="37"/>
      <c r="D45" s="37"/>
      <c r="E45" s="37"/>
      <c r="F45" s="37"/>
      <c r="G45" s="37"/>
      <c r="H45" s="95"/>
      <c r="I45" s="95"/>
      <c r="J45" s="95"/>
      <c r="K45" s="95"/>
      <c r="L45" s="37"/>
      <c r="M45" s="63"/>
      <c r="O45" s="37"/>
      <c r="P45" s="37"/>
      <c r="Q45" s="67">
        <f>Osnovni_podatki!B11</f>
        <v>0</v>
      </c>
      <c r="R45" s="67"/>
      <c r="S45" s="67"/>
      <c r="T45" s="67"/>
      <c r="U45" s="67"/>
      <c r="V45" s="67"/>
      <c r="W45" s="37"/>
      <c r="X45" s="37"/>
      <c r="Y45" s="37"/>
      <c r="Z45" s="37"/>
      <c r="AA45" s="67"/>
      <c r="AB45" s="67"/>
      <c r="AC45" s="37"/>
      <c r="AD45" s="67"/>
      <c r="AE45" s="67"/>
      <c r="AF45" s="67"/>
      <c r="AG45" s="67"/>
      <c r="AH45" s="37"/>
      <c r="AI45" s="63"/>
      <c r="AJ45" s="63"/>
      <c r="AK45" s="63"/>
      <c r="AL45" s="63"/>
      <c r="AM45" s="37"/>
      <c r="AN45" s="37"/>
      <c r="AO45" s="37"/>
      <c r="AP45" s="37"/>
      <c r="AQ45" s="37"/>
      <c r="AR45" s="108"/>
      <c r="AS45" s="100"/>
      <c r="AT45" s="57"/>
      <c r="AU45" s="105"/>
      <c r="AV45" s="63"/>
      <c r="AW45" s="67"/>
      <c r="AX45" s="37"/>
      <c r="AY45" s="37"/>
      <c r="AZ45" s="37"/>
      <c r="BA45" s="108">
        <f>Osnovni_podatki!B12</f>
        <v>0</v>
      </c>
      <c r="BB45" s="37"/>
      <c r="BC45" s="37"/>
      <c r="BD45" s="37"/>
      <c r="BE45" s="37"/>
      <c r="BF45" s="37"/>
      <c r="BG45" s="37"/>
    </row>
    <row r="46" spans="8:51" ht="12.75">
      <c r="H46" s="95"/>
      <c r="I46" s="95"/>
      <c r="J46" s="95"/>
      <c r="K46" s="95"/>
      <c r="L46" s="37"/>
      <c r="M46"/>
      <c r="N46" s="67"/>
      <c r="O46" s="37"/>
      <c r="P46" s="37"/>
      <c r="Q46" s="37"/>
      <c r="R46" s="67"/>
      <c r="S46" s="67"/>
      <c r="T46" s="67"/>
      <c r="U46" s="67"/>
      <c r="V46" s="67"/>
      <c r="AA46" s="67"/>
      <c r="AB46" s="67"/>
      <c r="AC46"/>
      <c r="AG46" s="67"/>
      <c r="AH46" s="67"/>
      <c r="AM46" s="67"/>
      <c r="AN46" s="67"/>
      <c r="AR46" s="67"/>
      <c r="AS46" s="67"/>
      <c r="AU46"/>
      <c r="AV46" s="63"/>
      <c r="AW46"/>
      <c r="AX46"/>
      <c r="AY46"/>
    </row>
    <row r="47" spans="12:51" ht="12.75">
      <c r="L47" s="37"/>
      <c r="M47"/>
      <c r="N47" s="67"/>
      <c r="O47" s="37"/>
      <c r="P47" s="37"/>
      <c r="Q47" s="37"/>
      <c r="R47" s="67"/>
      <c r="S47" s="67"/>
      <c r="T47" s="67"/>
      <c r="U47" s="67"/>
      <c r="V47" s="67"/>
      <c r="AA47" s="67"/>
      <c r="AB47" s="67"/>
      <c r="AC47"/>
      <c r="AG47" s="67"/>
      <c r="AH47" s="67"/>
      <c r="AM47" s="67"/>
      <c r="AN47" s="67"/>
      <c r="AR47" s="67"/>
      <c r="AS47" s="67"/>
      <c r="AU47"/>
      <c r="AV47" s="63"/>
      <c r="AW47"/>
      <c r="AX47"/>
      <c r="AY47"/>
    </row>
    <row r="48" spans="12:51" ht="12.75">
      <c r="L48" s="37"/>
      <c r="M48"/>
      <c r="N48" s="67"/>
      <c r="O48" s="37"/>
      <c r="P48" s="37"/>
      <c r="Q48" s="37"/>
      <c r="R48" s="67"/>
      <c r="S48" s="67"/>
      <c r="T48" s="67"/>
      <c r="U48" s="67"/>
      <c r="V48" s="67"/>
      <c r="AA48" s="67"/>
      <c r="AB48" s="67"/>
      <c r="AC48"/>
      <c r="AG48" s="67"/>
      <c r="AH48" s="67"/>
      <c r="AM48" s="67"/>
      <c r="AN48" s="67"/>
      <c r="AR48" s="67"/>
      <c r="AS48" s="67"/>
      <c r="AU48"/>
      <c r="AV48" s="63"/>
      <c r="AW48"/>
      <c r="AX48"/>
      <c r="AY48"/>
    </row>
    <row r="49" spans="12:51" ht="12.75">
      <c r="L49" s="37"/>
      <c r="M49"/>
      <c r="N49" s="67"/>
      <c r="O49" s="37"/>
      <c r="P49" s="37"/>
      <c r="Q49" s="37"/>
      <c r="R49" s="67"/>
      <c r="S49" s="67"/>
      <c r="T49" s="67"/>
      <c r="U49" s="67"/>
      <c r="V49" s="67"/>
      <c r="AA49" s="67"/>
      <c r="AB49" s="67"/>
      <c r="AC49"/>
      <c r="AG49" s="67"/>
      <c r="AH49" s="67"/>
      <c r="AM49" s="67"/>
      <c r="AN49" s="67"/>
      <c r="AR49" s="67"/>
      <c r="AS49" s="67"/>
      <c r="AU49"/>
      <c r="AV49" s="63"/>
      <c r="AW49"/>
      <c r="AX49"/>
      <c r="AY49"/>
    </row>
    <row r="50" spans="12:48" ht="12.75">
      <c r="L50" s="37"/>
      <c r="N50" s="67"/>
      <c r="O50" s="37"/>
      <c r="P50" s="37"/>
      <c r="Q50" s="37"/>
      <c r="R50" s="67"/>
      <c r="S50" s="67"/>
      <c r="T50" s="67"/>
      <c r="U50" s="67"/>
      <c r="V50" s="67"/>
      <c r="AA50" s="67"/>
      <c r="AB50" s="67"/>
      <c r="AG50" s="67"/>
      <c r="AH50" s="67"/>
      <c r="AM50" s="67"/>
      <c r="AN50" s="67"/>
      <c r="AR50" s="67"/>
      <c r="AS50" s="67"/>
      <c r="AV50" s="63"/>
    </row>
    <row r="51" spans="12:48" ht="12.75">
      <c r="L51" s="37"/>
      <c r="N51" s="67"/>
      <c r="O51" s="37"/>
      <c r="P51" s="37"/>
      <c r="Q51" s="37"/>
      <c r="R51" s="67"/>
      <c r="S51" s="67"/>
      <c r="T51" s="67"/>
      <c r="U51" s="67"/>
      <c r="V51" s="67"/>
      <c r="AA51" s="67"/>
      <c r="AB51" s="67"/>
      <c r="AG51" s="67"/>
      <c r="AH51" s="67"/>
      <c r="AM51" s="67"/>
      <c r="AN51" s="67"/>
      <c r="AR51" s="67"/>
      <c r="AS51" s="67"/>
      <c r="AV51" s="63"/>
    </row>
    <row r="52" spans="12:48" ht="12.75">
      <c r="L52" s="37"/>
      <c r="N52" s="67"/>
      <c r="O52" s="37"/>
      <c r="P52" s="37"/>
      <c r="Q52" s="37"/>
      <c r="R52" s="67"/>
      <c r="S52" s="67"/>
      <c r="T52" s="67"/>
      <c r="U52" s="67"/>
      <c r="V52" s="67"/>
      <c r="AA52" s="67"/>
      <c r="AB52" s="67"/>
      <c r="AG52" s="67"/>
      <c r="AH52" s="67"/>
      <c r="AM52" s="67"/>
      <c r="AN52" s="67"/>
      <c r="AR52" s="67"/>
      <c r="AS52" s="67"/>
      <c r="AV52" s="63"/>
    </row>
    <row r="53" spans="12:48" ht="12.75">
      <c r="L53" s="37"/>
      <c r="N53" s="67"/>
      <c r="O53" s="37"/>
      <c r="P53" s="37"/>
      <c r="Q53" s="37"/>
      <c r="R53" s="67"/>
      <c r="S53" s="67"/>
      <c r="T53" s="67"/>
      <c r="U53" s="67"/>
      <c r="V53" s="67"/>
      <c r="AA53" s="67"/>
      <c r="AB53" s="67"/>
      <c r="AG53" s="67"/>
      <c r="AH53" s="67"/>
      <c r="AM53" s="67"/>
      <c r="AN53" s="67"/>
      <c r="AR53" s="67"/>
      <c r="AS53" s="67"/>
      <c r="AV53" s="63"/>
    </row>
    <row r="54" spans="12:48" ht="12.75">
      <c r="L54" s="37"/>
      <c r="N54" s="67"/>
      <c r="O54" s="37"/>
      <c r="P54" s="37"/>
      <c r="Q54" s="37"/>
      <c r="R54" s="67"/>
      <c r="S54" s="67"/>
      <c r="T54" s="67"/>
      <c r="U54" s="67"/>
      <c r="V54" s="67"/>
      <c r="AA54" s="67"/>
      <c r="AB54" s="67"/>
      <c r="AG54" s="67"/>
      <c r="AH54" s="67"/>
      <c r="AM54" s="67"/>
      <c r="AN54" s="67"/>
      <c r="AR54" s="67"/>
      <c r="AS54" s="67"/>
      <c r="AV54" s="63"/>
    </row>
    <row r="55" spans="12:48" ht="12.75">
      <c r="L55" s="37"/>
      <c r="N55" s="67"/>
      <c r="O55" s="37"/>
      <c r="P55" s="37"/>
      <c r="Q55" s="37"/>
      <c r="R55" s="67"/>
      <c r="S55" s="67"/>
      <c r="T55" s="67"/>
      <c r="U55" s="67"/>
      <c r="V55" s="67"/>
      <c r="AA55" s="67"/>
      <c r="AB55" s="67"/>
      <c r="AG55" s="67"/>
      <c r="AH55" s="67"/>
      <c r="AM55" s="67"/>
      <c r="AN55" s="67"/>
      <c r="AR55" s="67"/>
      <c r="AS55" s="67"/>
      <c r="AV55" s="63"/>
    </row>
    <row r="56" spans="12:48" ht="12.75">
      <c r="L56" s="37"/>
      <c r="N56" s="67"/>
      <c r="O56" s="37"/>
      <c r="P56" s="37"/>
      <c r="Q56" s="37"/>
      <c r="R56" s="67"/>
      <c r="S56" s="67"/>
      <c r="T56" s="67"/>
      <c r="U56" s="67"/>
      <c r="V56" s="67"/>
      <c r="AA56" s="67"/>
      <c r="AB56" s="67"/>
      <c r="AG56" s="67"/>
      <c r="AH56" s="67"/>
      <c r="AM56" s="67"/>
      <c r="AN56" s="67"/>
      <c r="AR56" s="67"/>
      <c r="AS56" s="67"/>
      <c r="AV56" s="63"/>
    </row>
    <row r="57" spans="12:48" ht="12.75">
      <c r="L57" s="37"/>
      <c r="N57" s="67"/>
      <c r="O57" s="37"/>
      <c r="P57" s="37"/>
      <c r="Q57" s="37"/>
      <c r="R57" s="67"/>
      <c r="S57" s="67"/>
      <c r="T57" s="67"/>
      <c r="U57" s="67"/>
      <c r="V57" s="67"/>
      <c r="AA57" s="67"/>
      <c r="AB57" s="67"/>
      <c r="AG57" s="67"/>
      <c r="AH57" s="67"/>
      <c r="AM57" s="67"/>
      <c r="AN57" s="67"/>
      <c r="AR57" s="67"/>
      <c r="AS57" s="67"/>
      <c r="AV57" s="63"/>
    </row>
    <row r="58" spans="12:48" ht="12.75">
      <c r="L58" s="37"/>
      <c r="N58" s="67"/>
      <c r="O58" s="37"/>
      <c r="P58" s="37"/>
      <c r="Q58" s="37"/>
      <c r="R58" s="67"/>
      <c r="S58" s="67"/>
      <c r="T58" s="67"/>
      <c r="U58" s="67"/>
      <c r="V58" s="67"/>
      <c r="AA58" s="67"/>
      <c r="AB58" s="67"/>
      <c r="AG58" s="67"/>
      <c r="AH58" s="67"/>
      <c r="AM58" s="67"/>
      <c r="AN58" s="67"/>
      <c r="AR58" s="67"/>
      <c r="AS58" s="67"/>
      <c r="AV58" s="63"/>
    </row>
    <row r="59" spans="12:48" ht="12.75">
      <c r="L59" s="37"/>
      <c r="N59" s="67"/>
      <c r="O59" s="37"/>
      <c r="P59" s="37"/>
      <c r="Q59" s="37"/>
      <c r="R59" s="67"/>
      <c r="S59" s="67"/>
      <c r="T59" s="67"/>
      <c r="U59" s="67"/>
      <c r="V59" s="67"/>
      <c r="AA59" s="67"/>
      <c r="AB59" s="67"/>
      <c r="AG59" s="67"/>
      <c r="AH59" s="67"/>
      <c r="AM59" s="67"/>
      <c r="AN59" s="67"/>
      <c r="AR59" s="67"/>
      <c r="AS59" s="67"/>
      <c r="AV59" s="63"/>
    </row>
    <row r="60" spans="12:48" ht="12.75">
      <c r="L60" s="37"/>
      <c r="N60" s="67"/>
      <c r="O60" s="37"/>
      <c r="P60" s="37"/>
      <c r="Q60" s="37"/>
      <c r="R60" s="67"/>
      <c r="S60" s="67"/>
      <c r="T60" s="67"/>
      <c r="U60" s="67"/>
      <c r="V60" s="67"/>
      <c r="AA60" s="67"/>
      <c r="AB60" s="67"/>
      <c r="AG60" s="67"/>
      <c r="AH60" s="67"/>
      <c r="AM60" s="67"/>
      <c r="AN60" s="67"/>
      <c r="AR60" s="67"/>
      <c r="AS60" s="67"/>
      <c r="AV60" s="63"/>
    </row>
    <row r="61" spans="12:48" ht="12.75">
      <c r="L61" s="37"/>
      <c r="N61" s="67"/>
      <c r="O61" s="37"/>
      <c r="P61" s="37"/>
      <c r="Q61" s="37"/>
      <c r="R61" s="67"/>
      <c r="S61" s="67"/>
      <c r="T61" s="67"/>
      <c r="U61" s="67"/>
      <c r="V61" s="67"/>
      <c r="AA61" s="67"/>
      <c r="AB61" s="67"/>
      <c r="AG61" s="67"/>
      <c r="AH61" s="67"/>
      <c r="AM61" s="67"/>
      <c r="AN61" s="67"/>
      <c r="AR61" s="67"/>
      <c r="AS61" s="67"/>
      <c r="AV61" s="63"/>
    </row>
    <row r="62" spans="12:48" ht="12.75">
      <c r="L62" s="37"/>
      <c r="N62" s="67"/>
      <c r="O62" s="37"/>
      <c r="P62" s="37"/>
      <c r="Q62" s="37"/>
      <c r="R62" s="67"/>
      <c r="S62" s="67"/>
      <c r="T62" s="67"/>
      <c r="U62" s="67"/>
      <c r="V62" s="67"/>
      <c r="AA62" s="67"/>
      <c r="AB62" s="67"/>
      <c r="AG62" s="67"/>
      <c r="AH62" s="67"/>
      <c r="AM62" s="67"/>
      <c r="AN62" s="67"/>
      <c r="AR62" s="67"/>
      <c r="AS62" s="67"/>
      <c r="AV62" s="63"/>
    </row>
    <row r="63" spans="12:48" ht="12.75">
      <c r="L63" s="37"/>
      <c r="N63" s="67"/>
      <c r="O63" s="37"/>
      <c r="P63" s="37"/>
      <c r="Q63" s="37"/>
      <c r="R63" s="67"/>
      <c r="S63" s="67"/>
      <c r="T63" s="67"/>
      <c r="U63" s="67"/>
      <c r="V63" s="67"/>
      <c r="AA63" s="67"/>
      <c r="AB63" s="67"/>
      <c r="AG63" s="67"/>
      <c r="AH63" s="67"/>
      <c r="AM63" s="67"/>
      <c r="AN63" s="67"/>
      <c r="AR63" s="67"/>
      <c r="AS63" s="67"/>
      <c r="AV63" s="63"/>
    </row>
    <row r="64" spans="12:48" ht="12.75">
      <c r="L64" s="37"/>
      <c r="N64" s="67"/>
      <c r="O64" s="37"/>
      <c r="P64" s="37"/>
      <c r="Q64" s="37"/>
      <c r="R64" s="67"/>
      <c r="S64" s="67"/>
      <c r="T64" s="67"/>
      <c r="U64" s="67"/>
      <c r="V64" s="67"/>
      <c r="AA64" s="67"/>
      <c r="AB64" s="67"/>
      <c r="AG64" s="67"/>
      <c r="AH64" s="67"/>
      <c r="AM64" s="67"/>
      <c r="AN64" s="67"/>
      <c r="AR64" s="67"/>
      <c r="AS64" s="67"/>
      <c r="AV64" s="63"/>
    </row>
  </sheetData>
  <sheetProtection selectLockedCells="1"/>
  <mergeCells count="38">
    <mergeCell ref="AG7:AH7"/>
    <mergeCell ref="AI7:AJ7"/>
    <mergeCell ref="AM7:AN7"/>
    <mergeCell ref="AR7:AS7"/>
    <mergeCell ref="BA6:BA8"/>
    <mergeCell ref="H7:H8"/>
    <mergeCell ref="I7:I8"/>
    <mergeCell ref="J7:J8"/>
    <mergeCell ref="O7:P7"/>
    <mergeCell ref="R7:R8"/>
    <mergeCell ref="U7:V7"/>
    <mergeCell ref="W7:X7"/>
    <mergeCell ref="AA7:AB7"/>
    <mergeCell ref="AC7:AD7"/>
    <mergeCell ref="AU6:AU8"/>
    <mergeCell ref="AV6:AV8"/>
    <mergeCell ref="AW6:AW8"/>
    <mergeCell ref="AX6:AX8"/>
    <mergeCell ref="AY6:AY8"/>
    <mergeCell ref="AZ6:AZ8"/>
    <mergeCell ref="O6:R6"/>
    <mergeCell ref="S6:X6"/>
    <mergeCell ref="Y6:AD6"/>
    <mergeCell ref="AE6:AJ6"/>
    <mergeCell ref="AK6:AO6"/>
    <mergeCell ref="AP6:AT6"/>
    <mergeCell ref="G6:G8"/>
    <mergeCell ref="H6:J6"/>
    <mergeCell ref="K6:K8"/>
    <mergeCell ref="L6:L8"/>
    <mergeCell ref="M6:M8"/>
    <mergeCell ref="N6:N8"/>
    <mergeCell ref="A6:A8"/>
    <mergeCell ref="B6:B8"/>
    <mergeCell ref="C6:C8"/>
    <mergeCell ref="D6:D8"/>
    <mergeCell ref="E6:E8"/>
    <mergeCell ref="F6:F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G64"/>
  <sheetViews>
    <sheetView zoomScale="85" zoomScaleNormal="85" zoomScalePageLayoutView="0" workbookViewId="0" topLeftCell="V2">
      <selection activeCell="AU9" sqref="AU9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5.00390625" style="0" customWidth="1"/>
    <col min="4" max="4" width="28.125" style="0" bestFit="1" customWidth="1"/>
    <col min="5" max="5" width="23.625" style="0" customWidth="1"/>
    <col min="6" max="6" width="20.75390625" style="0" customWidth="1"/>
    <col min="7" max="7" width="24.875" style="0" customWidth="1"/>
    <col min="8" max="8" width="5.75390625" style="0" bestFit="1" customWidth="1"/>
    <col min="9" max="9" width="11.625" style="13" customWidth="1"/>
    <col min="10" max="10" width="3.625" style="68" customWidth="1"/>
    <col min="11" max="11" width="12.125" style="5" customWidth="1"/>
    <col min="12" max="12" width="10.375" style="0" customWidth="1"/>
    <col min="13" max="13" width="15.875" style="0" customWidth="1"/>
    <col min="14" max="14" width="4.25390625" style="0" customWidth="1"/>
    <col min="15" max="15" width="15.00390625" style="0" customWidth="1"/>
    <col min="16" max="16" width="16.25390625" style="0" customWidth="1"/>
    <col min="17" max="18" width="3.125" style="68" customWidth="1"/>
    <col min="19" max="19" width="7.625" style="0" customWidth="1"/>
    <col min="20" max="20" width="14.875" style="0" customWidth="1"/>
    <col min="21" max="21" width="12.375" style="0" customWidth="1"/>
    <col min="22" max="23" width="3.125" style="68" customWidth="1"/>
    <col min="24" max="24" width="9.875" style="0" customWidth="1"/>
    <col min="25" max="25" width="6.125" style="0" customWidth="1"/>
    <col min="26" max="26" width="12.00390625" style="0" customWidth="1"/>
    <col min="27" max="27" width="13.25390625" style="0" customWidth="1"/>
    <col min="28" max="29" width="3.125" style="68" customWidth="1"/>
    <col min="30" max="30" width="9.875" style="2" customWidth="1"/>
    <col min="31" max="31" width="5.625" style="0" bestFit="1" customWidth="1"/>
    <col min="32" max="32" width="10.375" style="0" customWidth="1"/>
    <col min="33" max="33" width="9.625" style="0" customWidth="1"/>
    <col min="34" max="35" width="3.125" style="68" customWidth="1"/>
    <col min="36" max="36" width="6.75390625" style="0" customWidth="1"/>
    <col min="37" max="37" width="5.75390625" style="0" customWidth="1"/>
    <col min="38" max="39" width="9.875" style="0" customWidth="1"/>
    <col min="40" max="41" width="3.125" style="68" customWidth="1"/>
    <col min="42" max="42" width="6.75390625" style="0" customWidth="1"/>
    <col min="43" max="43" width="11.25390625" style="13" customWidth="1"/>
    <col min="44" max="44" width="6.75390625" style="64" customWidth="1"/>
    <col min="45" max="45" width="12.25390625" style="13" customWidth="1"/>
    <col min="46" max="46" width="8.75390625" style="13" customWidth="1"/>
    <col min="47" max="47" width="8.75390625" style="5" customWidth="1"/>
    <col min="48" max="48" width="8.00390625" style="1" customWidth="1"/>
    <col min="49" max="49" width="8.875" style="1" customWidth="1"/>
  </cols>
  <sheetData>
    <row r="1" spans="1:51" s="43" customFormat="1" ht="18.75">
      <c r="A1" s="44" t="str">
        <f>Osnovni_podatki!B7</f>
        <v>GZ Tržič, GZ Naklo</v>
      </c>
      <c r="B1" s="44"/>
      <c r="C1" s="44"/>
      <c r="D1" s="44"/>
      <c r="E1" s="44"/>
      <c r="F1" s="44"/>
      <c r="G1" s="44"/>
      <c r="H1" s="44"/>
      <c r="I1" s="45" t="str">
        <f>Osnovni_podatki!B6</f>
        <v>17. tekmovanje gasilcev pripravnikov v gasilski orientaciji</v>
      </c>
      <c r="J1" s="65"/>
      <c r="K1" s="44"/>
      <c r="L1" s="44"/>
      <c r="M1" s="44"/>
      <c r="N1" s="44"/>
      <c r="O1" s="44"/>
      <c r="P1" s="44"/>
      <c r="Q1" s="65"/>
      <c r="R1" s="65"/>
      <c r="S1" s="45"/>
      <c r="T1" s="45"/>
      <c r="U1" s="45"/>
      <c r="V1" s="65"/>
      <c r="W1" s="65"/>
      <c r="AB1" s="65"/>
      <c r="AC1" s="65"/>
      <c r="AD1" s="45"/>
      <c r="AE1" s="45"/>
      <c r="AF1" s="45"/>
      <c r="AG1" s="45"/>
      <c r="AH1" s="65"/>
      <c r="AI1" s="65"/>
      <c r="AJ1" s="45"/>
      <c r="AK1" s="45"/>
      <c r="AL1" s="45"/>
      <c r="AM1" s="45"/>
      <c r="AN1" s="65"/>
      <c r="AO1" s="65"/>
      <c r="AP1" s="45"/>
      <c r="AQ1" s="45"/>
      <c r="AR1" s="61"/>
      <c r="AS1" s="45"/>
      <c r="AT1" s="45"/>
      <c r="AU1" s="46"/>
      <c r="AV1" s="46"/>
      <c r="AW1" s="47" t="str">
        <f>Osnovni_podatki!B8&amp;", "&amp;TEXT(Osnovni_podatki!B9,"dd. mmmm yyyy")</f>
        <v>Podbrezje, 16. september 2017</v>
      </c>
      <c r="AY1" s="46"/>
    </row>
    <row r="2" spans="1:56" s="1" customFormat="1" ht="18">
      <c r="A2" s="48"/>
      <c r="B2" s="48"/>
      <c r="C2" s="48"/>
      <c r="D2" s="37"/>
      <c r="E2" s="49"/>
      <c r="F2" s="49"/>
      <c r="G2" s="49"/>
      <c r="H2" s="49"/>
      <c r="I2" s="49"/>
      <c r="J2" s="66"/>
      <c r="K2" s="49"/>
      <c r="L2" s="49"/>
      <c r="M2" s="49"/>
      <c r="N2" s="49"/>
      <c r="O2" s="49"/>
      <c r="P2" s="49"/>
      <c r="Q2" s="66"/>
      <c r="R2" s="66"/>
      <c r="S2" s="54"/>
      <c r="T2" s="54"/>
      <c r="U2" s="54"/>
      <c r="V2" s="66"/>
      <c r="W2" s="66"/>
      <c r="X2" s="48"/>
      <c r="Y2" s="50"/>
      <c r="Z2" s="50"/>
      <c r="AA2" s="50"/>
      <c r="AB2" s="66"/>
      <c r="AC2" s="66"/>
      <c r="AD2" s="53"/>
      <c r="AE2" s="54"/>
      <c r="AF2" s="54"/>
      <c r="AG2" s="54"/>
      <c r="AH2" s="66"/>
      <c r="AI2" s="66"/>
      <c r="AJ2" s="51"/>
      <c r="AK2" s="52"/>
      <c r="AL2" s="52"/>
      <c r="AM2" s="52"/>
      <c r="AN2" s="66"/>
      <c r="AO2" s="66"/>
      <c r="AP2" s="50"/>
      <c r="AQ2" s="50"/>
      <c r="AR2" s="62"/>
      <c r="AS2" s="52"/>
      <c r="AT2" s="52"/>
      <c r="AU2" s="52"/>
      <c r="AV2" s="48"/>
      <c r="AW2" s="55"/>
      <c r="AX2" s="55"/>
      <c r="AY2" s="48"/>
      <c r="AZ2" s="48"/>
      <c r="BA2" s="4"/>
      <c r="BB2" s="4"/>
      <c r="BC2" s="4"/>
      <c r="BD2" s="4"/>
    </row>
    <row r="3" spans="1:56" ht="12.75">
      <c r="A3" s="37"/>
      <c r="B3" s="37"/>
      <c r="C3" s="37"/>
      <c r="D3" s="37"/>
      <c r="E3" s="37"/>
      <c r="F3" s="37"/>
      <c r="G3" s="37"/>
      <c r="H3" s="37"/>
      <c r="I3" s="37"/>
      <c r="J3" s="67"/>
      <c r="K3" s="37"/>
      <c r="L3" s="37"/>
      <c r="M3" s="37"/>
      <c r="N3" s="37"/>
      <c r="O3" s="37"/>
      <c r="P3" s="37"/>
      <c r="Q3" s="67"/>
      <c r="R3" s="67"/>
      <c r="S3" s="37"/>
      <c r="T3" s="37"/>
      <c r="U3" s="37"/>
      <c r="V3" s="67"/>
      <c r="W3" s="67"/>
      <c r="X3" s="56"/>
      <c r="Y3" s="56"/>
      <c r="Z3" s="56"/>
      <c r="AA3" s="56"/>
      <c r="AB3" s="67"/>
      <c r="AC3" s="67"/>
      <c r="AD3" s="56"/>
      <c r="AE3" s="37"/>
      <c r="AF3" s="37"/>
      <c r="AG3" s="37"/>
      <c r="AH3" s="67"/>
      <c r="AI3" s="67"/>
      <c r="AJ3" s="56"/>
      <c r="AK3" s="26"/>
      <c r="AL3" s="26"/>
      <c r="AM3" s="26"/>
      <c r="AN3" s="67"/>
      <c r="AO3" s="67"/>
      <c r="AP3" s="37"/>
      <c r="AQ3" s="37"/>
      <c r="AR3" s="63"/>
      <c r="AS3" s="26"/>
      <c r="AT3" s="26"/>
      <c r="AU3" s="27"/>
      <c r="AV3" s="48"/>
      <c r="AW3" s="48"/>
      <c r="AX3" s="37"/>
      <c r="AY3" s="37"/>
      <c r="AZ3" s="37"/>
      <c r="BA3" s="3"/>
      <c r="BB3" s="3"/>
      <c r="BC3" s="3"/>
      <c r="BD3" s="3"/>
    </row>
    <row r="4" spans="1:56" ht="18" customHeight="1">
      <c r="A4" s="37"/>
      <c r="B4" s="37"/>
      <c r="C4" s="37"/>
      <c r="D4" s="60" t="s">
        <v>65</v>
      </c>
      <c r="E4" s="37"/>
      <c r="F4" s="37"/>
      <c r="G4" s="37"/>
      <c r="H4" s="37"/>
      <c r="I4" s="37"/>
      <c r="J4" s="67"/>
      <c r="K4" s="37"/>
      <c r="L4" s="37"/>
      <c r="M4" s="37"/>
      <c r="N4" s="37"/>
      <c r="O4" s="37"/>
      <c r="P4" s="37"/>
      <c r="Q4" s="67"/>
      <c r="R4" s="67"/>
      <c r="S4" s="37"/>
      <c r="T4" s="37"/>
      <c r="U4" s="37"/>
      <c r="V4" s="67"/>
      <c r="W4" s="67"/>
      <c r="X4" s="37"/>
      <c r="Y4" s="37"/>
      <c r="Z4" s="37"/>
      <c r="AA4" s="37"/>
      <c r="AB4" s="67"/>
      <c r="AC4" s="67"/>
      <c r="AD4" s="37"/>
      <c r="AE4" s="37"/>
      <c r="AF4" s="37"/>
      <c r="AG4" s="37"/>
      <c r="AH4" s="67"/>
      <c r="AI4" s="67"/>
      <c r="AJ4" s="37"/>
      <c r="AK4" s="37"/>
      <c r="AL4" s="37"/>
      <c r="AM4" s="37"/>
      <c r="AN4" s="67"/>
      <c r="AO4" s="67"/>
      <c r="AP4" s="37"/>
      <c r="AQ4" s="37"/>
      <c r="AR4" s="63"/>
      <c r="AS4" s="26"/>
      <c r="AT4" s="48"/>
      <c r="AU4" s="48"/>
      <c r="AV4" s="48"/>
      <c r="AW4" s="48"/>
      <c r="AX4" s="48"/>
      <c r="AY4" s="48"/>
      <c r="AZ4" s="37"/>
      <c r="BA4" s="3"/>
      <c r="BB4" s="3"/>
      <c r="BC4" s="3"/>
      <c r="BD4" s="3"/>
    </row>
    <row r="5" spans="1:56" ht="18" customHeight="1">
      <c r="A5" s="37"/>
      <c r="B5" s="37"/>
      <c r="C5" s="37"/>
      <c r="D5" s="60"/>
      <c r="E5" s="37"/>
      <c r="F5" s="37"/>
      <c r="G5" s="37"/>
      <c r="H5" s="37"/>
      <c r="I5" s="37"/>
      <c r="J5" s="67"/>
      <c r="K5" s="37"/>
      <c r="L5" s="37"/>
      <c r="M5" s="37"/>
      <c r="N5" s="37"/>
      <c r="O5" s="37"/>
      <c r="P5" s="37"/>
      <c r="Q5" s="67"/>
      <c r="R5" s="67"/>
      <c r="S5" s="37"/>
      <c r="T5" s="37"/>
      <c r="U5" s="37"/>
      <c r="V5" s="67"/>
      <c r="W5" s="67"/>
      <c r="X5" s="37"/>
      <c r="Y5" s="37"/>
      <c r="Z5" s="37"/>
      <c r="AA5" s="37"/>
      <c r="AB5" s="67"/>
      <c r="AC5" s="67"/>
      <c r="AD5" s="37"/>
      <c r="AE5" s="37"/>
      <c r="AF5" s="37"/>
      <c r="AG5" s="37"/>
      <c r="AH5" s="67"/>
      <c r="AI5" s="67"/>
      <c r="AJ5" s="37"/>
      <c r="AK5" s="37"/>
      <c r="AL5" s="37"/>
      <c r="AM5" s="37"/>
      <c r="AN5" s="67"/>
      <c r="AO5" s="67"/>
      <c r="AP5" s="37"/>
      <c r="AQ5" s="37"/>
      <c r="AR5" s="63"/>
      <c r="AS5" s="26"/>
      <c r="AT5" s="48"/>
      <c r="AU5" s="48"/>
      <c r="AV5" s="48"/>
      <c r="AW5" s="48"/>
      <c r="AX5" s="48"/>
      <c r="AY5" s="48"/>
      <c r="AZ5" s="37"/>
      <c r="BA5" s="3"/>
      <c r="BB5" s="3"/>
      <c r="BC5" s="3"/>
      <c r="BD5" s="3"/>
    </row>
    <row r="6" spans="1:56" ht="18" customHeight="1">
      <c r="A6" s="129" t="s">
        <v>15</v>
      </c>
      <c r="B6" s="129" t="s">
        <v>14</v>
      </c>
      <c r="C6" s="129" t="s">
        <v>35</v>
      </c>
      <c r="D6" s="129" t="s">
        <v>4</v>
      </c>
      <c r="E6" s="129" t="s">
        <v>19</v>
      </c>
      <c r="F6" s="129" t="s">
        <v>29</v>
      </c>
      <c r="G6" s="129" t="s">
        <v>30</v>
      </c>
      <c r="H6" s="129" t="s">
        <v>31</v>
      </c>
      <c r="I6" s="146" t="s">
        <v>16</v>
      </c>
      <c r="J6" s="111" t="s">
        <v>43</v>
      </c>
      <c r="K6" s="135" t="s">
        <v>6</v>
      </c>
      <c r="L6" s="136"/>
      <c r="M6" s="136"/>
      <c r="N6" s="137"/>
      <c r="O6" s="126" t="s">
        <v>5</v>
      </c>
      <c r="P6" s="127"/>
      <c r="Q6" s="127"/>
      <c r="R6" s="127"/>
      <c r="S6" s="128"/>
      <c r="T6" s="156" t="s">
        <v>0</v>
      </c>
      <c r="U6" s="149"/>
      <c r="V6" s="149"/>
      <c r="W6" s="149"/>
      <c r="X6" s="149"/>
      <c r="Y6" s="157"/>
      <c r="Z6" s="156" t="s">
        <v>2</v>
      </c>
      <c r="AA6" s="149"/>
      <c r="AB6" s="149"/>
      <c r="AC6" s="149"/>
      <c r="AD6" s="149"/>
      <c r="AE6" s="157"/>
      <c r="AF6" s="156" t="s">
        <v>1</v>
      </c>
      <c r="AG6" s="149"/>
      <c r="AH6" s="149"/>
      <c r="AI6" s="149"/>
      <c r="AJ6" s="149"/>
      <c r="AK6" s="157"/>
      <c r="AL6" s="126" t="s">
        <v>10</v>
      </c>
      <c r="AM6" s="127"/>
      <c r="AN6" s="127"/>
      <c r="AO6" s="127"/>
      <c r="AP6" s="128"/>
      <c r="AQ6" s="125" t="s">
        <v>33</v>
      </c>
      <c r="AR6" s="116" t="s">
        <v>63</v>
      </c>
      <c r="AS6" s="125" t="s">
        <v>34</v>
      </c>
      <c r="AT6" s="125" t="s">
        <v>18</v>
      </c>
      <c r="AU6" s="125" t="s">
        <v>17</v>
      </c>
      <c r="AV6" s="125" t="s">
        <v>20</v>
      </c>
      <c r="AW6" s="123" t="s">
        <v>3</v>
      </c>
      <c r="AX6" s="48"/>
      <c r="AY6" s="48"/>
      <c r="AZ6" s="37"/>
      <c r="BA6" s="3"/>
      <c r="BB6" s="3"/>
      <c r="BC6" s="3"/>
      <c r="BD6" s="3"/>
    </row>
    <row r="7" spans="1:56" ht="39.75" customHeight="1">
      <c r="A7" s="129"/>
      <c r="B7" s="129"/>
      <c r="C7" s="129"/>
      <c r="D7" s="129"/>
      <c r="E7" s="129"/>
      <c r="F7" s="129"/>
      <c r="G7" s="129"/>
      <c r="H7" s="129"/>
      <c r="I7" s="147"/>
      <c r="J7" s="112"/>
      <c r="K7" s="122" t="s">
        <v>38</v>
      </c>
      <c r="L7" s="114"/>
      <c r="M7" s="75" t="s">
        <v>60</v>
      </c>
      <c r="N7" s="138" t="s">
        <v>56</v>
      </c>
      <c r="O7" s="150" t="s">
        <v>71</v>
      </c>
      <c r="P7" s="150" t="s">
        <v>70</v>
      </c>
      <c r="Q7" s="114" t="s">
        <v>40</v>
      </c>
      <c r="R7" s="114"/>
      <c r="S7" s="73" t="s">
        <v>54</v>
      </c>
      <c r="T7" s="150" t="s">
        <v>71</v>
      </c>
      <c r="U7" s="150" t="s">
        <v>70</v>
      </c>
      <c r="V7" s="114" t="s">
        <v>40</v>
      </c>
      <c r="W7" s="114"/>
      <c r="X7" s="114" t="s">
        <v>58</v>
      </c>
      <c r="Y7" s="115"/>
      <c r="Z7" s="150" t="s">
        <v>71</v>
      </c>
      <c r="AA7" s="150" t="s">
        <v>70</v>
      </c>
      <c r="AB7" s="114" t="s">
        <v>40</v>
      </c>
      <c r="AC7" s="114"/>
      <c r="AD7" s="114" t="s">
        <v>59</v>
      </c>
      <c r="AE7" s="115"/>
      <c r="AF7" s="150" t="s">
        <v>71</v>
      </c>
      <c r="AG7" s="150" t="s">
        <v>70</v>
      </c>
      <c r="AH7" s="114" t="s">
        <v>40</v>
      </c>
      <c r="AI7" s="114"/>
      <c r="AJ7" s="114" t="s">
        <v>36</v>
      </c>
      <c r="AK7" s="115"/>
      <c r="AL7" s="150" t="s">
        <v>71</v>
      </c>
      <c r="AM7" s="150" t="s">
        <v>70</v>
      </c>
      <c r="AN7" s="114" t="s">
        <v>40</v>
      </c>
      <c r="AO7" s="114"/>
      <c r="AP7" s="73" t="s">
        <v>32</v>
      </c>
      <c r="AQ7" s="125"/>
      <c r="AR7" s="117"/>
      <c r="AS7" s="125"/>
      <c r="AT7" s="125"/>
      <c r="AU7" s="125"/>
      <c r="AV7" s="125"/>
      <c r="AW7" s="123"/>
      <c r="AX7" s="48"/>
      <c r="AY7" s="48"/>
      <c r="AZ7" s="37"/>
      <c r="BA7" s="3"/>
      <c r="BB7" s="3"/>
      <c r="BC7" s="3"/>
      <c r="BD7" s="3"/>
    </row>
    <row r="8" spans="1:56" ht="15" customHeight="1">
      <c r="A8" s="129"/>
      <c r="B8" s="129"/>
      <c r="C8" s="129"/>
      <c r="D8" s="129"/>
      <c r="E8" s="129"/>
      <c r="F8" s="129"/>
      <c r="G8" s="129"/>
      <c r="H8" s="129"/>
      <c r="I8" s="148"/>
      <c r="J8" s="113"/>
      <c r="K8" s="33" t="s">
        <v>8</v>
      </c>
      <c r="L8" s="69" t="s">
        <v>7</v>
      </c>
      <c r="M8" s="69"/>
      <c r="N8" s="139"/>
      <c r="O8" s="151"/>
      <c r="P8" s="151"/>
      <c r="Q8" s="70" t="s">
        <v>41</v>
      </c>
      <c r="R8" s="70" t="s">
        <v>42</v>
      </c>
      <c r="S8" s="34" t="s">
        <v>7</v>
      </c>
      <c r="T8" s="151"/>
      <c r="U8" s="151"/>
      <c r="V8" s="70" t="s">
        <v>41</v>
      </c>
      <c r="W8" s="70" t="s">
        <v>42</v>
      </c>
      <c r="X8" s="69" t="s">
        <v>8</v>
      </c>
      <c r="Y8" s="34" t="s">
        <v>7</v>
      </c>
      <c r="Z8" s="151"/>
      <c r="AA8" s="151"/>
      <c r="AB8" s="70" t="s">
        <v>41</v>
      </c>
      <c r="AC8" s="70" t="s">
        <v>42</v>
      </c>
      <c r="AD8" s="69" t="s">
        <v>8</v>
      </c>
      <c r="AE8" s="34" t="s">
        <v>7</v>
      </c>
      <c r="AF8" s="151"/>
      <c r="AG8" s="151"/>
      <c r="AH8" s="70" t="s">
        <v>41</v>
      </c>
      <c r="AI8" s="70" t="s">
        <v>42</v>
      </c>
      <c r="AJ8" s="69" t="s">
        <v>8</v>
      </c>
      <c r="AK8" s="34" t="s">
        <v>7</v>
      </c>
      <c r="AL8" s="151"/>
      <c r="AM8" s="151"/>
      <c r="AN8" s="70" t="s">
        <v>41</v>
      </c>
      <c r="AO8" s="70" t="s">
        <v>42</v>
      </c>
      <c r="AP8" s="34" t="s">
        <v>7</v>
      </c>
      <c r="AQ8" s="125"/>
      <c r="AR8" s="118"/>
      <c r="AS8" s="125"/>
      <c r="AT8" s="125"/>
      <c r="AU8" s="125"/>
      <c r="AV8" s="125"/>
      <c r="AW8" s="123"/>
      <c r="AX8" s="48"/>
      <c r="AY8" s="48"/>
      <c r="AZ8" s="37"/>
      <c r="BA8" s="3"/>
      <c r="BB8" s="3"/>
      <c r="BC8" s="3"/>
      <c r="BD8" s="3"/>
    </row>
    <row r="9" spans="1:54" ht="12.75">
      <c r="A9" s="28">
        <v>1</v>
      </c>
      <c r="B9" s="32"/>
      <c r="C9" s="22">
        <v>14</v>
      </c>
      <c r="D9" s="23" t="s">
        <v>83</v>
      </c>
      <c r="E9" s="21" t="s">
        <v>110</v>
      </c>
      <c r="F9" s="21"/>
      <c r="G9" s="21" t="s">
        <v>112</v>
      </c>
      <c r="H9" s="16">
        <v>1000</v>
      </c>
      <c r="I9" s="14">
        <v>0.3513888888888889</v>
      </c>
      <c r="J9" s="74">
        <v>0</v>
      </c>
      <c r="K9" s="24">
        <v>23.98</v>
      </c>
      <c r="L9" s="11">
        <v>2</v>
      </c>
      <c r="M9" s="25">
        <v>0.43194444444444446</v>
      </c>
      <c r="N9" s="74">
        <v>0</v>
      </c>
      <c r="O9" s="152">
        <v>0.013530092592592594</v>
      </c>
      <c r="P9" s="155">
        <v>0.020578703703703703</v>
      </c>
      <c r="Q9" s="71">
        <f>MINUTE(P9-O9)</f>
        <v>10</v>
      </c>
      <c r="R9" s="72">
        <f>SECOND(P9-O9)</f>
        <v>9</v>
      </c>
      <c r="S9" s="71">
        <v>0</v>
      </c>
      <c r="T9" s="161">
        <v>0.01875</v>
      </c>
      <c r="U9" s="161">
        <v>0.02466435185185185</v>
      </c>
      <c r="V9" s="71">
        <f>MINUTE(U9-T9)</f>
        <v>8</v>
      </c>
      <c r="W9" s="72">
        <f>SECOND(U9-T9)</f>
        <v>31</v>
      </c>
      <c r="X9" s="9">
        <v>47.89</v>
      </c>
      <c r="Y9" s="8">
        <v>10</v>
      </c>
      <c r="Z9" s="162">
        <v>0.008124999999999999</v>
      </c>
      <c r="AA9" s="162">
        <v>0.01050925925925926</v>
      </c>
      <c r="AB9" s="71">
        <f>MINUTE(AA9-Z9)</f>
        <v>3</v>
      </c>
      <c r="AC9" s="72">
        <f>SECOND(AA9-Z9)</f>
        <v>26</v>
      </c>
      <c r="AD9" s="24">
        <v>17.55</v>
      </c>
      <c r="AE9" s="11">
        <v>0</v>
      </c>
      <c r="AF9" s="152">
        <v>0.038807870370370375</v>
      </c>
      <c r="AG9" s="152">
        <v>0.04325231481481481</v>
      </c>
      <c r="AH9" s="71">
        <f>MINUTE(AG9-AF9)</f>
        <v>6</v>
      </c>
      <c r="AI9" s="72">
        <f>SECOND(AG9-AF9)</f>
        <v>24</v>
      </c>
      <c r="AJ9" s="9">
        <v>37.47</v>
      </c>
      <c r="AK9" s="8">
        <v>5</v>
      </c>
      <c r="AL9" s="162">
        <v>0.02685185185185185</v>
      </c>
      <c r="AM9" s="162">
        <v>0.029108796296296296</v>
      </c>
      <c r="AN9" s="71">
        <f>MINUTE(AM9-AL9)</f>
        <v>3</v>
      </c>
      <c r="AO9" s="72">
        <f>SECOND(AM9-AL9)</f>
        <v>15</v>
      </c>
      <c r="AP9" s="11">
        <v>2</v>
      </c>
      <c r="AQ9" s="12">
        <v>0.39894675925925926</v>
      </c>
      <c r="AR9" s="109">
        <v>0</v>
      </c>
      <c r="AS9" s="12">
        <f>TIME(,Q9+V9+AB9+AH9+AN9,R9+W9+AC9+AI9+AO9)</f>
        <v>0.022048611111111113</v>
      </c>
      <c r="AT9" s="15">
        <f>AQ9-I9-AS9</f>
        <v>0.025509259259259235</v>
      </c>
      <c r="AU9" s="36">
        <f>((((HOUR(AT9))*3600)+((MINUTE(AT9))*60)+(SECOND(AT9)))*2)/60</f>
        <v>73.46666666666667</v>
      </c>
      <c r="AV9" s="36">
        <f>K9+L9+S9+X9+Y9+AD9+AE9+AJ9+AK9+AP9+AU9+J9+N9+AR9</f>
        <v>219.35666666666665</v>
      </c>
      <c r="AW9" s="7">
        <f>H9-AV9</f>
        <v>780.6433333333333</v>
      </c>
      <c r="AX9" s="6"/>
      <c r="AY9" s="6"/>
      <c r="AZ9" s="3"/>
      <c r="BA9" s="3"/>
      <c r="BB9" s="3"/>
    </row>
    <row r="10" spans="1:54" ht="12.75">
      <c r="A10" s="28">
        <v>2</v>
      </c>
      <c r="B10" s="32"/>
      <c r="C10" s="22">
        <v>12</v>
      </c>
      <c r="D10" s="23" t="s">
        <v>121</v>
      </c>
      <c r="E10" s="21" t="s">
        <v>110</v>
      </c>
      <c r="F10" s="21"/>
      <c r="G10" s="21" t="s">
        <v>123</v>
      </c>
      <c r="H10" s="16">
        <v>1000</v>
      </c>
      <c r="I10" s="14">
        <v>0.34861111111111115</v>
      </c>
      <c r="J10" s="74">
        <v>0</v>
      </c>
      <c r="K10" s="24">
        <v>36.52</v>
      </c>
      <c r="L10" s="11">
        <v>0</v>
      </c>
      <c r="M10" s="25">
        <v>0.4270833333333333</v>
      </c>
      <c r="N10" s="74">
        <v>0</v>
      </c>
      <c r="O10" s="152">
        <v>0.011331018518518518</v>
      </c>
      <c r="P10" s="152">
        <v>0.014479166666666668</v>
      </c>
      <c r="Q10" s="71">
        <f>MINUTE(P10-O10)</f>
        <v>4</v>
      </c>
      <c r="R10" s="72">
        <f>SECOND(P10-O10)</f>
        <v>32</v>
      </c>
      <c r="S10" s="11">
        <v>0</v>
      </c>
      <c r="T10" s="152">
        <v>0.018020833333333333</v>
      </c>
      <c r="U10" s="152">
        <v>0.020787037037037038</v>
      </c>
      <c r="V10" s="71">
        <f>MINUTE(U10-T10)</f>
        <v>3</v>
      </c>
      <c r="W10" s="72">
        <f>SECOND(U10-T10)</f>
        <v>59</v>
      </c>
      <c r="X10" s="9">
        <v>39.8</v>
      </c>
      <c r="Y10" s="8">
        <v>0</v>
      </c>
      <c r="Z10" s="162">
        <v>0.005624999999999999</v>
      </c>
      <c r="AA10" s="162">
        <v>0.007372685185185186</v>
      </c>
      <c r="AB10" s="71">
        <f>MINUTE(AA10-Z10)</f>
        <v>2</v>
      </c>
      <c r="AC10" s="72">
        <f>SECOND(AA10-Z10)</f>
        <v>31</v>
      </c>
      <c r="AD10" s="24">
        <v>21</v>
      </c>
      <c r="AE10" s="11">
        <v>0</v>
      </c>
      <c r="AF10" s="152">
        <v>0.03546296296296297</v>
      </c>
      <c r="AG10" s="152">
        <v>0.03715277777777778</v>
      </c>
      <c r="AH10" s="71">
        <f>MINUTE(AG10-AF10)</f>
        <v>2</v>
      </c>
      <c r="AI10" s="72">
        <f>SECOND(AG10-AF10)</f>
        <v>26</v>
      </c>
      <c r="AJ10" s="9">
        <v>37.69</v>
      </c>
      <c r="AK10" s="8">
        <v>0</v>
      </c>
      <c r="AL10" s="162">
        <v>0.02517361111111111</v>
      </c>
      <c r="AM10" s="163">
        <v>0.026261574074074076</v>
      </c>
      <c r="AN10" s="71">
        <f>MINUTE(AM10-AL10)</f>
        <v>1</v>
      </c>
      <c r="AO10" s="72">
        <f>SECOND(AM10-AL10)</f>
        <v>34</v>
      </c>
      <c r="AP10" s="11">
        <v>0</v>
      </c>
      <c r="AQ10" s="12">
        <v>0.39636574074074077</v>
      </c>
      <c r="AR10" s="109">
        <v>0</v>
      </c>
      <c r="AS10" s="12">
        <f>TIME(,Q10+V10+AB10+AH10+AN10,R10+W10+AC10+AI10+AO10)</f>
        <v>0.010439814814814813</v>
      </c>
      <c r="AT10" s="15">
        <f>AQ10-I10-AS10</f>
        <v>0.03731481481481481</v>
      </c>
      <c r="AU10" s="36">
        <f>((((HOUR(AT10))*3600)+((MINUTE(AT10))*60)+(SECOND(AT10)))*2)/60</f>
        <v>107.46666666666667</v>
      </c>
      <c r="AV10" s="36">
        <f>K10+L10+S10+X10+Y10+AD10+AE10+AJ10+AK10+AP10+AU10+J10+N10+AR10</f>
        <v>242.47666666666666</v>
      </c>
      <c r="AW10" s="7">
        <f>H10-AV10</f>
        <v>757.5233333333333</v>
      </c>
      <c r="AX10" s="6"/>
      <c r="AY10" s="6"/>
      <c r="AZ10" s="3"/>
      <c r="BA10" s="3"/>
      <c r="BB10" s="3"/>
    </row>
    <row r="11" spans="1:54" ht="12.75">
      <c r="A11" s="28">
        <v>3</v>
      </c>
      <c r="B11" s="32"/>
      <c r="C11" s="22">
        <v>16</v>
      </c>
      <c r="D11" s="23" t="s">
        <v>78</v>
      </c>
      <c r="E11" s="21" t="s">
        <v>110</v>
      </c>
      <c r="F11" s="21"/>
      <c r="G11" s="21" t="s">
        <v>111</v>
      </c>
      <c r="H11" s="16">
        <v>1000</v>
      </c>
      <c r="I11" s="14">
        <v>0.3541666666666667</v>
      </c>
      <c r="J11" s="74">
        <v>0</v>
      </c>
      <c r="K11" s="24">
        <v>26.93</v>
      </c>
      <c r="L11" s="11">
        <v>0</v>
      </c>
      <c r="M11" s="25">
        <v>0.4298611111111111</v>
      </c>
      <c r="N11" s="74">
        <v>0</v>
      </c>
      <c r="O11" s="152">
        <v>0.013981481481481482</v>
      </c>
      <c r="P11" s="152">
        <v>0.027858796296296298</v>
      </c>
      <c r="Q11" s="71">
        <f>MINUTE(P11-O11)</f>
        <v>19</v>
      </c>
      <c r="R11" s="72">
        <f>SECOND(P11-O11)</f>
        <v>59</v>
      </c>
      <c r="S11" s="11">
        <v>0</v>
      </c>
      <c r="T11" s="152">
        <v>0.0234375</v>
      </c>
      <c r="U11" s="152">
        <v>0.02685185185185185</v>
      </c>
      <c r="V11" s="71">
        <f>MINUTE(U11-T11)</f>
        <v>4</v>
      </c>
      <c r="W11" s="72">
        <f>SECOND(U11-T11)</f>
        <v>55</v>
      </c>
      <c r="X11" s="9">
        <v>51.05</v>
      </c>
      <c r="Y11" s="8">
        <v>10</v>
      </c>
      <c r="Z11" s="162">
        <v>0.008506944444444444</v>
      </c>
      <c r="AA11" s="162">
        <v>0.01269675925925926</v>
      </c>
      <c r="AB11" s="71">
        <f>MINUTE(AA11-Z11)</f>
        <v>6</v>
      </c>
      <c r="AC11" s="72">
        <f>SECOND(AA11-Z11)</f>
        <v>2</v>
      </c>
      <c r="AD11" s="24">
        <v>19.3</v>
      </c>
      <c r="AE11" s="11">
        <v>15</v>
      </c>
      <c r="AF11" s="152">
        <v>0.03817129629629629</v>
      </c>
      <c r="AG11" s="152">
        <v>0.041296296296296296</v>
      </c>
      <c r="AH11" s="71">
        <f>MINUTE(AG11-AF11)</f>
        <v>4</v>
      </c>
      <c r="AI11" s="72">
        <f>SECOND(AG11-AF11)</f>
        <v>30</v>
      </c>
      <c r="AJ11" s="9">
        <v>37.53</v>
      </c>
      <c r="AK11" s="8">
        <v>0</v>
      </c>
      <c r="AL11" s="162">
        <v>0.029282407407407406</v>
      </c>
      <c r="AM11" s="162">
        <v>0.03130787037037037</v>
      </c>
      <c r="AN11" s="71">
        <f>MINUTE(AM11-AL11)</f>
        <v>2</v>
      </c>
      <c r="AO11" s="72">
        <f>SECOND(AM11-AL11)</f>
        <v>55</v>
      </c>
      <c r="AP11" s="11">
        <v>4</v>
      </c>
      <c r="AQ11" s="12">
        <v>0.4068287037037037</v>
      </c>
      <c r="AR11" s="109">
        <v>0</v>
      </c>
      <c r="AS11" s="12">
        <f>TIME(,Q11+V11+AB11+AH11+AN11,R11+W11+AC11+AI11+AO11)</f>
        <v>0.026631944444444444</v>
      </c>
      <c r="AT11" s="15">
        <f>AQ11-I11-AS11</f>
        <v>0.02603009259259259</v>
      </c>
      <c r="AU11" s="36">
        <f>((((HOUR(AT11))*3600)+((MINUTE(AT11))*60)+(SECOND(AT11)))*2)/60</f>
        <v>74.96666666666667</v>
      </c>
      <c r="AV11" s="36">
        <f>K11+L11+S11+X11+Y11+AD11+AE11+AJ11+AK11+AP11+AU11+J11+N11+AR11</f>
        <v>238.77666666666667</v>
      </c>
      <c r="AW11" s="7">
        <f>H11-AV11</f>
        <v>761.2233333333334</v>
      </c>
      <c r="AX11" s="6"/>
      <c r="AY11" s="6"/>
      <c r="AZ11" s="3"/>
      <c r="BA11" s="3"/>
      <c r="BB11" s="3"/>
    </row>
    <row r="12" spans="1:54" ht="12.75">
      <c r="A12" s="28">
        <v>4</v>
      </c>
      <c r="B12" s="32"/>
      <c r="C12" s="22"/>
      <c r="D12" s="23"/>
      <c r="E12" s="21"/>
      <c r="F12" s="21"/>
      <c r="G12" s="21"/>
      <c r="H12" s="16">
        <v>1000</v>
      </c>
      <c r="I12" s="14"/>
      <c r="J12" s="74"/>
      <c r="K12" s="24"/>
      <c r="L12" s="11"/>
      <c r="M12" s="25"/>
      <c r="N12" s="74">
        <f aca="true" t="shared" si="0" ref="N10:N34">IF(HOUR(M12-AQ12)*60+MINUTE(M12-AQ12)&lt;=10,0,(HOUR(M12-AQ12)*60+MINUTE(M12-AQ12))-10)</f>
        <v>0</v>
      </c>
      <c r="O12" s="74"/>
      <c r="P12" s="74"/>
      <c r="Q12" s="71">
        <f aca="true" t="shared" si="1" ref="Q10:Q42">MINUTE(P12-O12)</f>
        <v>0</v>
      </c>
      <c r="R12" s="72">
        <f aca="true" t="shared" si="2" ref="R9:R42">SECOND(P12-O12)</f>
        <v>0</v>
      </c>
      <c r="S12" s="11"/>
      <c r="T12" s="74"/>
      <c r="U12" s="74"/>
      <c r="V12" s="71">
        <f aca="true" t="shared" si="3" ref="V9:V24">MINUTE(U12-T12)</f>
        <v>0</v>
      </c>
      <c r="W12" s="72">
        <f aca="true" t="shared" si="4" ref="W10:W42">SECOND(U12-T12)</f>
        <v>0</v>
      </c>
      <c r="X12" s="9"/>
      <c r="Y12" s="8"/>
      <c r="Z12" s="158"/>
      <c r="AA12" s="158"/>
      <c r="AB12" s="71">
        <f aca="true" t="shared" si="5" ref="AB10:AB42">MINUTE(AA12-Z12)</f>
        <v>0</v>
      </c>
      <c r="AC12" s="72">
        <f aca="true" t="shared" si="6" ref="AC10:AC42">SECOND(AA12-Z12)</f>
        <v>0</v>
      </c>
      <c r="AD12" s="24"/>
      <c r="AE12" s="11"/>
      <c r="AF12" s="74"/>
      <c r="AG12" s="74"/>
      <c r="AH12" s="71">
        <f aca="true" t="shared" si="7" ref="AH10:AH42">MINUTE(AG12-AF12)</f>
        <v>0</v>
      </c>
      <c r="AI12" s="72">
        <f aca="true" t="shared" si="8" ref="AI10:AI42">SECOND(AG12-AF12)</f>
        <v>0</v>
      </c>
      <c r="AJ12" s="9"/>
      <c r="AK12" s="8"/>
      <c r="AL12" s="158"/>
      <c r="AM12" s="158"/>
      <c r="AN12" s="71">
        <f aca="true" t="shared" si="9" ref="AN10:AN42">MINUTE(AM12-AL12)</f>
        <v>0</v>
      </c>
      <c r="AO12" s="72">
        <f aca="true" t="shared" si="10" ref="AO10:AO42">SECOND(AM12-AL12)</f>
        <v>0</v>
      </c>
      <c r="AP12" s="11"/>
      <c r="AQ12" s="12"/>
      <c r="AR12" s="109"/>
      <c r="AS12" s="12">
        <f aca="true" t="shared" si="11" ref="AS10:AS42">TIME(,Q12+V12+AB12+AH12+AN12,R12+W12+AC12+AI12+AO12)</f>
        <v>0</v>
      </c>
      <c r="AT12" s="15">
        <f aca="true" t="shared" si="12" ref="AT10:AT42">AQ12-I12-AS12</f>
        <v>0</v>
      </c>
      <c r="AU12" s="36">
        <f aca="true" t="shared" si="13" ref="AU10:AU42">((((HOUR(AT12))*3600)+((MINUTE(AT12))*60)+(SECOND(AT12)))*2)/60</f>
        <v>0</v>
      </c>
      <c r="AV12" s="36">
        <f aca="true" t="shared" si="14" ref="AV10:AV42">K12+L12+S12+X12+Y12+AD12+AE12+AJ12+AK12+AP12+AU12+J12+N12+AR12</f>
        <v>0</v>
      </c>
      <c r="AW12" s="7">
        <f aca="true" t="shared" si="15" ref="AW10:AW42">H12-AV12</f>
        <v>1000</v>
      </c>
      <c r="AX12" s="6"/>
      <c r="AY12" s="6"/>
      <c r="AZ12" s="3"/>
      <c r="BA12" s="3"/>
      <c r="BB12" s="3"/>
    </row>
    <row r="13" spans="1:54" ht="12.75">
      <c r="A13" s="28">
        <v>5</v>
      </c>
      <c r="B13" s="32"/>
      <c r="C13" s="22"/>
      <c r="D13" s="23"/>
      <c r="E13" s="21"/>
      <c r="F13" s="21"/>
      <c r="G13" s="21"/>
      <c r="H13" s="16">
        <v>1000</v>
      </c>
      <c r="I13" s="14"/>
      <c r="J13" s="74"/>
      <c r="K13" s="24"/>
      <c r="L13" s="11"/>
      <c r="M13" s="25"/>
      <c r="N13" s="74">
        <f t="shared" si="0"/>
        <v>0</v>
      </c>
      <c r="O13" s="74"/>
      <c r="P13" s="74"/>
      <c r="Q13" s="71">
        <f t="shared" si="1"/>
        <v>0</v>
      </c>
      <c r="R13" s="72">
        <f t="shared" si="2"/>
        <v>0</v>
      </c>
      <c r="S13" s="11"/>
      <c r="T13" s="74"/>
      <c r="U13" s="74"/>
      <c r="V13" s="71">
        <f t="shared" si="3"/>
        <v>0</v>
      </c>
      <c r="W13" s="72">
        <f t="shared" si="4"/>
        <v>0</v>
      </c>
      <c r="X13" s="9"/>
      <c r="Y13" s="8"/>
      <c r="Z13" s="158"/>
      <c r="AA13" s="158"/>
      <c r="AB13" s="71">
        <f t="shared" si="5"/>
        <v>0</v>
      </c>
      <c r="AC13" s="72">
        <f t="shared" si="6"/>
        <v>0</v>
      </c>
      <c r="AD13" s="24"/>
      <c r="AE13" s="11"/>
      <c r="AF13" s="74"/>
      <c r="AG13" s="74"/>
      <c r="AH13" s="71">
        <f t="shared" si="7"/>
        <v>0</v>
      </c>
      <c r="AI13" s="72">
        <f t="shared" si="8"/>
        <v>0</v>
      </c>
      <c r="AJ13" s="9"/>
      <c r="AK13" s="8"/>
      <c r="AL13" s="158"/>
      <c r="AM13" s="158"/>
      <c r="AN13" s="71">
        <f t="shared" si="9"/>
        <v>0</v>
      </c>
      <c r="AO13" s="72">
        <f t="shared" si="10"/>
        <v>0</v>
      </c>
      <c r="AP13" s="11"/>
      <c r="AQ13" s="12"/>
      <c r="AR13" s="109"/>
      <c r="AS13" s="12">
        <f t="shared" si="11"/>
        <v>0</v>
      </c>
      <c r="AT13" s="15">
        <f t="shared" si="12"/>
        <v>0</v>
      </c>
      <c r="AU13" s="36">
        <f t="shared" si="13"/>
        <v>0</v>
      </c>
      <c r="AV13" s="36">
        <f t="shared" si="14"/>
        <v>0</v>
      </c>
      <c r="AW13" s="7">
        <f t="shared" si="15"/>
        <v>1000</v>
      </c>
      <c r="AX13" s="6"/>
      <c r="AY13" s="6"/>
      <c r="AZ13" s="3"/>
      <c r="BA13" s="3"/>
      <c r="BB13" s="3"/>
    </row>
    <row r="14" spans="1:54" ht="12.75">
      <c r="A14" s="28">
        <v>6</v>
      </c>
      <c r="B14" s="32"/>
      <c r="C14" s="22"/>
      <c r="D14" s="23"/>
      <c r="E14" s="21"/>
      <c r="F14" s="21"/>
      <c r="G14" s="21"/>
      <c r="H14" s="16">
        <v>1000</v>
      </c>
      <c r="I14" s="14"/>
      <c r="J14" s="74"/>
      <c r="K14" s="24"/>
      <c r="L14" s="11"/>
      <c r="M14" s="25"/>
      <c r="N14" s="74">
        <f t="shared" si="0"/>
        <v>0</v>
      </c>
      <c r="O14" s="74"/>
      <c r="P14" s="74"/>
      <c r="Q14" s="71">
        <f t="shared" si="1"/>
        <v>0</v>
      </c>
      <c r="R14" s="72">
        <f t="shared" si="2"/>
        <v>0</v>
      </c>
      <c r="S14" s="11"/>
      <c r="T14" s="74"/>
      <c r="U14" s="74"/>
      <c r="V14" s="71">
        <f t="shared" si="3"/>
        <v>0</v>
      </c>
      <c r="W14" s="72">
        <f t="shared" si="4"/>
        <v>0</v>
      </c>
      <c r="X14" s="9"/>
      <c r="Y14" s="8"/>
      <c r="Z14" s="158"/>
      <c r="AA14" s="158"/>
      <c r="AB14" s="71">
        <f t="shared" si="5"/>
        <v>0</v>
      </c>
      <c r="AC14" s="72">
        <f t="shared" si="6"/>
        <v>0</v>
      </c>
      <c r="AD14" s="24"/>
      <c r="AE14" s="11"/>
      <c r="AF14" s="74"/>
      <c r="AG14" s="74"/>
      <c r="AH14" s="71">
        <f t="shared" si="7"/>
        <v>0</v>
      </c>
      <c r="AI14" s="72">
        <f t="shared" si="8"/>
        <v>0</v>
      </c>
      <c r="AJ14" s="9"/>
      <c r="AK14" s="8"/>
      <c r="AL14" s="158"/>
      <c r="AM14" s="158"/>
      <c r="AN14" s="71">
        <f t="shared" si="9"/>
        <v>0</v>
      </c>
      <c r="AO14" s="72">
        <f t="shared" si="10"/>
        <v>0</v>
      </c>
      <c r="AP14" s="11"/>
      <c r="AQ14" s="12"/>
      <c r="AR14" s="109"/>
      <c r="AS14" s="12">
        <f t="shared" si="11"/>
        <v>0</v>
      </c>
      <c r="AT14" s="15">
        <f t="shared" si="12"/>
        <v>0</v>
      </c>
      <c r="AU14" s="36">
        <f t="shared" si="13"/>
        <v>0</v>
      </c>
      <c r="AV14" s="36">
        <f t="shared" si="14"/>
        <v>0</v>
      </c>
      <c r="AW14" s="7">
        <f t="shared" si="15"/>
        <v>1000</v>
      </c>
      <c r="AX14" s="6"/>
      <c r="AY14" s="6"/>
      <c r="AZ14" s="3"/>
      <c r="BA14" s="3"/>
      <c r="BB14" s="3"/>
    </row>
    <row r="15" spans="1:54" ht="12.75">
      <c r="A15" s="28">
        <v>7</v>
      </c>
      <c r="B15" s="32"/>
      <c r="C15" s="22"/>
      <c r="D15" s="23"/>
      <c r="E15" s="21"/>
      <c r="F15" s="21"/>
      <c r="G15" s="21"/>
      <c r="H15" s="16">
        <v>1000</v>
      </c>
      <c r="I15" s="14"/>
      <c r="J15" s="74"/>
      <c r="K15" s="24"/>
      <c r="L15" s="11"/>
      <c r="M15" s="25"/>
      <c r="N15" s="74">
        <f t="shared" si="0"/>
        <v>0</v>
      </c>
      <c r="O15" s="74"/>
      <c r="P15" s="74"/>
      <c r="Q15" s="71">
        <f t="shared" si="1"/>
        <v>0</v>
      </c>
      <c r="R15" s="72">
        <f t="shared" si="2"/>
        <v>0</v>
      </c>
      <c r="S15" s="11"/>
      <c r="T15" s="74"/>
      <c r="U15" s="74"/>
      <c r="V15" s="71">
        <f t="shared" si="3"/>
        <v>0</v>
      </c>
      <c r="W15" s="72">
        <f t="shared" si="4"/>
        <v>0</v>
      </c>
      <c r="X15" s="9"/>
      <c r="Y15" s="8"/>
      <c r="Z15" s="158"/>
      <c r="AA15" s="158"/>
      <c r="AB15" s="71">
        <f t="shared" si="5"/>
        <v>0</v>
      </c>
      <c r="AC15" s="72">
        <f t="shared" si="6"/>
        <v>0</v>
      </c>
      <c r="AD15" s="24"/>
      <c r="AE15" s="11"/>
      <c r="AF15" s="74"/>
      <c r="AG15" s="74"/>
      <c r="AH15" s="71">
        <f t="shared" si="7"/>
        <v>0</v>
      </c>
      <c r="AI15" s="72">
        <f t="shared" si="8"/>
        <v>0</v>
      </c>
      <c r="AJ15" s="9"/>
      <c r="AK15" s="8"/>
      <c r="AL15" s="158"/>
      <c r="AM15" s="158"/>
      <c r="AN15" s="71">
        <f t="shared" si="9"/>
        <v>0</v>
      </c>
      <c r="AO15" s="72">
        <f t="shared" si="10"/>
        <v>0</v>
      </c>
      <c r="AP15" s="11"/>
      <c r="AQ15" s="12"/>
      <c r="AR15" s="109"/>
      <c r="AS15" s="12">
        <f t="shared" si="11"/>
        <v>0</v>
      </c>
      <c r="AT15" s="15">
        <f t="shared" si="12"/>
        <v>0</v>
      </c>
      <c r="AU15" s="36">
        <f t="shared" si="13"/>
        <v>0</v>
      </c>
      <c r="AV15" s="36">
        <f t="shared" si="14"/>
        <v>0</v>
      </c>
      <c r="AW15" s="7">
        <f t="shared" si="15"/>
        <v>1000</v>
      </c>
      <c r="AX15" s="6"/>
      <c r="AY15" s="6"/>
      <c r="AZ15" s="3"/>
      <c r="BA15" s="3"/>
      <c r="BB15" s="3"/>
    </row>
    <row r="16" spans="1:54" ht="12.75">
      <c r="A16" s="28">
        <v>8</v>
      </c>
      <c r="B16" s="32"/>
      <c r="C16" s="22"/>
      <c r="D16" s="23"/>
      <c r="E16" s="21"/>
      <c r="F16" s="21"/>
      <c r="G16" s="21"/>
      <c r="H16" s="16">
        <v>1000</v>
      </c>
      <c r="I16" s="14"/>
      <c r="J16" s="74"/>
      <c r="K16" s="24"/>
      <c r="L16" s="11"/>
      <c r="M16" s="25"/>
      <c r="N16" s="74">
        <f t="shared" si="0"/>
        <v>0</v>
      </c>
      <c r="O16" s="74"/>
      <c r="P16" s="74"/>
      <c r="Q16" s="71">
        <f t="shared" si="1"/>
        <v>0</v>
      </c>
      <c r="R16" s="72">
        <f t="shared" si="2"/>
        <v>0</v>
      </c>
      <c r="S16" s="11"/>
      <c r="T16" s="74"/>
      <c r="U16" s="74"/>
      <c r="V16" s="71">
        <f t="shared" si="3"/>
        <v>0</v>
      </c>
      <c r="W16" s="72">
        <f t="shared" si="4"/>
        <v>0</v>
      </c>
      <c r="X16" s="9"/>
      <c r="Y16" s="8"/>
      <c r="Z16" s="158"/>
      <c r="AA16" s="158"/>
      <c r="AB16" s="71">
        <f t="shared" si="5"/>
        <v>0</v>
      </c>
      <c r="AC16" s="72">
        <f t="shared" si="6"/>
        <v>0</v>
      </c>
      <c r="AD16" s="24"/>
      <c r="AE16" s="11"/>
      <c r="AF16" s="74"/>
      <c r="AG16" s="74"/>
      <c r="AH16" s="71">
        <f t="shared" si="7"/>
        <v>0</v>
      </c>
      <c r="AI16" s="72">
        <f t="shared" si="8"/>
        <v>0</v>
      </c>
      <c r="AJ16" s="9"/>
      <c r="AK16" s="8"/>
      <c r="AL16" s="158"/>
      <c r="AM16" s="158"/>
      <c r="AN16" s="71">
        <f t="shared" si="9"/>
        <v>0</v>
      </c>
      <c r="AO16" s="72">
        <f t="shared" si="10"/>
        <v>0</v>
      </c>
      <c r="AP16" s="11"/>
      <c r="AQ16" s="12"/>
      <c r="AR16" s="109"/>
      <c r="AS16" s="12">
        <f t="shared" si="11"/>
        <v>0</v>
      </c>
      <c r="AT16" s="15">
        <f t="shared" si="12"/>
        <v>0</v>
      </c>
      <c r="AU16" s="36">
        <f t="shared" si="13"/>
        <v>0</v>
      </c>
      <c r="AV16" s="36">
        <f t="shared" si="14"/>
        <v>0</v>
      </c>
      <c r="AW16" s="7">
        <f t="shared" si="15"/>
        <v>1000</v>
      </c>
      <c r="AX16" s="6"/>
      <c r="AY16" s="6"/>
      <c r="AZ16" s="3"/>
      <c r="BA16" s="3"/>
      <c r="BB16" s="3"/>
    </row>
    <row r="17" spans="1:54" ht="12.75">
      <c r="A17" s="28">
        <v>9</v>
      </c>
      <c r="B17" s="32"/>
      <c r="C17" s="22"/>
      <c r="D17" s="23"/>
      <c r="E17" s="21"/>
      <c r="F17" s="21"/>
      <c r="G17" s="21"/>
      <c r="H17" s="16">
        <v>1000</v>
      </c>
      <c r="I17" s="14"/>
      <c r="J17" s="74"/>
      <c r="K17" s="24"/>
      <c r="L17" s="11"/>
      <c r="M17" s="25"/>
      <c r="N17" s="74">
        <f t="shared" si="0"/>
        <v>0</v>
      </c>
      <c r="O17" s="74"/>
      <c r="P17" s="74"/>
      <c r="Q17" s="71">
        <f t="shared" si="1"/>
        <v>0</v>
      </c>
      <c r="R17" s="72">
        <f t="shared" si="2"/>
        <v>0</v>
      </c>
      <c r="S17" s="11"/>
      <c r="T17" s="74"/>
      <c r="U17" s="74"/>
      <c r="V17" s="71">
        <f t="shared" si="3"/>
        <v>0</v>
      </c>
      <c r="W17" s="72">
        <f t="shared" si="4"/>
        <v>0</v>
      </c>
      <c r="X17" s="9"/>
      <c r="Y17" s="8"/>
      <c r="Z17" s="158"/>
      <c r="AA17" s="158"/>
      <c r="AB17" s="71">
        <f t="shared" si="5"/>
        <v>0</v>
      </c>
      <c r="AC17" s="72">
        <f t="shared" si="6"/>
        <v>0</v>
      </c>
      <c r="AD17" s="24"/>
      <c r="AE17" s="11"/>
      <c r="AF17" s="74"/>
      <c r="AG17" s="74"/>
      <c r="AH17" s="71">
        <f t="shared" si="7"/>
        <v>0</v>
      </c>
      <c r="AI17" s="72">
        <f t="shared" si="8"/>
        <v>0</v>
      </c>
      <c r="AJ17" s="9"/>
      <c r="AK17" s="8"/>
      <c r="AL17" s="158"/>
      <c r="AM17" s="158"/>
      <c r="AN17" s="71">
        <f t="shared" si="9"/>
        <v>0</v>
      </c>
      <c r="AO17" s="72">
        <f t="shared" si="10"/>
        <v>0</v>
      </c>
      <c r="AP17" s="11"/>
      <c r="AQ17" s="12"/>
      <c r="AR17" s="109"/>
      <c r="AS17" s="12">
        <f t="shared" si="11"/>
        <v>0</v>
      </c>
      <c r="AT17" s="15">
        <f t="shared" si="12"/>
        <v>0</v>
      </c>
      <c r="AU17" s="36">
        <f t="shared" si="13"/>
        <v>0</v>
      </c>
      <c r="AV17" s="36">
        <f t="shared" si="14"/>
        <v>0</v>
      </c>
      <c r="AW17" s="7">
        <f t="shared" si="15"/>
        <v>1000</v>
      </c>
      <c r="AX17" s="6"/>
      <c r="AY17" s="6"/>
      <c r="AZ17" s="3"/>
      <c r="BA17" s="3"/>
      <c r="BB17" s="3"/>
    </row>
    <row r="18" spans="1:54" ht="12.75">
      <c r="A18" s="28">
        <v>10</v>
      </c>
      <c r="B18" s="32"/>
      <c r="C18" s="22"/>
      <c r="D18" s="23"/>
      <c r="E18" s="21"/>
      <c r="F18" s="21"/>
      <c r="G18" s="21"/>
      <c r="H18" s="16">
        <v>1000</v>
      </c>
      <c r="I18" s="14"/>
      <c r="J18" s="74"/>
      <c r="K18" s="24"/>
      <c r="L18" s="11"/>
      <c r="M18" s="25"/>
      <c r="N18" s="74">
        <f t="shared" si="0"/>
        <v>0</v>
      </c>
      <c r="O18" s="74"/>
      <c r="P18" s="74"/>
      <c r="Q18" s="71">
        <f t="shared" si="1"/>
        <v>0</v>
      </c>
      <c r="R18" s="72">
        <f t="shared" si="2"/>
        <v>0</v>
      </c>
      <c r="S18" s="11"/>
      <c r="T18" s="74"/>
      <c r="U18" s="74"/>
      <c r="V18" s="71">
        <f t="shared" si="3"/>
        <v>0</v>
      </c>
      <c r="W18" s="72">
        <f t="shared" si="4"/>
        <v>0</v>
      </c>
      <c r="X18" s="9"/>
      <c r="Y18" s="8"/>
      <c r="Z18" s="158"/>
      <c r="AA18" s="158"/>
      <c r="AB18" s="71">
        <f t="shared" si="5"/>
        <v>0</v>
      </c>
      <c r="AC18" s="72">
        <f t="shared" si="6"/>
        <v>0</v>
      </c>
      <c r="AD18" s="24"/>
      <c r="AE18" s="11"/>
      <c r="AF18" s="74"/>
      <c r="AG18" s="74"/>
      <c r="AH18" s="71">
        <f t="shared" si="7"/>
        <v>0</v>
      </c>
      <c r="AI18" s="72">
        <f t="shared" si="8"/>
        <v>0</v>
      </c>
      <c r="AJ18" s="9"/>
      <c r="AK18" s="8"/>
      <c r="AL18" s="158"/>
      <c r="AM18" s="158"/>
      <c r="AN18" s="71">
        <f t="shared" si="9"/>
        <v>0</v>
      </c>
      <c r="AO18" s="72">
        <f t="shared" si="10"/>
        <v>0</v>
      </c>
      <c r="AP18" s="11"/>
      <c r="AQ18" s="12"/>
      <c r="AR18" s="109"/>
      <c r="AS18" s="12">
        <f t="shared" si="11"/>
        <v>0</v>
      </c>
      <c r="AT18" s="15">
        <f t="shared" si="12"/>
        <v>0</v>
      </c>
      <c r="AU18" s="36">
        <f t="shared" si="13"/>
        <v>0</v>
      </c>
      <c r="AV18" s="36">
        <f t="shared" si="14"/>
        <v>0</v>
      </c>
      <c r="AW18" s="7">
        <f t="shared" si="15"/>
        <v>1000</v>
      </c>
      <c r="AX18" s="6"/>
      <c r="AY18" s="6"/>
      <c r="AZ18" s="3"/>
      <c r="BA18" s="3"/>
      <c r="BB18" s="3"/>
    </row>
    <row r="19" spans="1:54" ht="12.75">
      <c r="A19" s="28">
        <v>11</v>
      </c>
      <c r="B19" s="32"/>
      <c r="C19" s="22"/>
      <c r="D19" s="23"/>
      <c r="E19" s="21"/>
      <c r="F19" s="21"/>
      <c r="G19" s="21"/>
      <c r="H19" s="16">
        <v>1000</v>
      </c>
      <c r="I19" s="14"/>
      <c r="J19" s="74"/>
      <c r="K19" s="24"/>
      <c r="L19" s="11"/>
      <c r="M19" s="25"/>
      <c r="N19" s="74">
        <f t="shared" si="0"/>
        <v>0</v>
      </c>
      <c r="O19" s="74"/>
      <c r="P19" s="74"/>
      <c r="Q19" s="71">
        <f t="shared" si="1"/>
        <v>0</v>
      </c>
      <c r="R19" s="72">
        <f t="shared" si="2"/>
        <v>0</v>
      </c>
      <c r="S19" s="11"/>
      <c r="T19" s="74"/>
      <c r="U19" s="74"/>
      <c r="V19" s="71">
        <f t="shared" si="3"/>
        <v>0</v>
      </c>
      <c r="W19" s="72">
        <f t="shared" si="4"/>
        <v>0</v>
      </c>
      <c r="X19" s="9"/>
      <c r="Y19" s="8"/>
      <c r="Z19" s="158"/>
      <c r="AA19" s="158"/>
      <c r="AB19" s="71">
        <f t="shared" si="5"/>
        <v>0</v>
      </c>
      <c r="AC19" s="72">
        <f t="shared" si="6"/>
        <v>0</v>
      </c>
      <c r="AD19" s="24"/>
      <c r="AE19" s="11"/>
      <c r="AF19" s="74"/>
      <c r="AG19" s="74"/>
      <c r="AH19" s="71">
        <f t="shared" si="7"/>
        <v>0</v>
      </c>
      <c r="AI19" s="72">
        <f t="shared" si="8"/>
        <v>0</v>
      </c>
      <c r="AJ19" s="9"/>
      <c r="AK19" s="8"/>
      <c r="AL19" s="158"/>
      <c r="AM19" s="158"/>
      <c r="AN19" s="71">
        <f t="shared" si="9"/>
        <v>0</v>
      </c>
      <c r="AO19" s="72">
        <f t="shared" si="10"/>
        <v>0</v>
      </c>
      <c r="AP19" s="11"/>
      <c r="AQ19" s="12"/>
      <c r="AR19" s="109"/>
      <c r="AS19" s="12">
        <f t="shared" si="11"/>
        <v>0</v>
      </c>
      <c r="AT19" s="15">
        <f t="shared" si="12"/>
        <v>0</v>
      </c>
      <c r="AU19" s="36">
        <f t="shared" si="13"/>
        <v>0</v>
      </c>
      <c r="AV19" s="36">
        <f t="shared" si="14"/>
        <v>0</v>
      </c>
      <c r="AW19" s="7">
        <f t="shared" si="15"/>
        <v>1000</v>
      </c>
      <c r="AX19" s="6"/>
      <c r="AY19" s="6"/>
      <c r="AZ19" s="3"/>
      <c r="BA19" s="3"/>
      <c r="BB19" s="3"/>
    </row>
    <row r="20" spans="1:54" ht="12.75">
      <c r="A20" s="28">
        <v>12</v>
      </c>
      <c r="B20" s="32"/>
      <c r="C20" s="22"/>
      <c r="D20" s="23"/>
      <c r="E20" s="21"/>
      <c r="F20" s="21"/>
      <c r="G20" s="21"/>
      <c r="H20" s="16">
        <v>1000</v>
      </c>
      <c r="I20" s="14"/>
      <c r="J20" s="74"/>
      <c r="K20" s="24"/>
      <c r="L20" s="11"/>
      <c r="M20" s="25"/>
      <c r="N20" s="74">
        <f t="shared" si="0"/>
        <v>0</v>
      </c>
      <c r="O20" s="74"/>
      <c r="P20" s="74"/>
      <c r="Q20" s="71">
        <f t="shared" si="1"/>
        <v>0</v>
      </c>
      <c r="R20" s="72">
        <f t="shared" si="2"/>
        <v>0</v>
      </c>
      <c r="S20" s="11"/>
      <c r="T20" s="74"/>
      <c r="U20" s="74"/>
      <c r="V20" s="71">
        <f t="shared" si="3"/>
        <v>0</v>
      </c>
      <c r="W20" s="72">
        <f t="shared" si="4"/>
        <v>0</v>
      </c>
      <c r="X20" s="9"/>
      <c r="Y20" s="8"/>
      <c r="Z20" s="158"/>
      <c r="AA20" s="158"/>
      <c r="AB20" s="71">
        <f t="shared" si="5"/>
        <v>0</v>
      </c>
      <c r="AC20" s="72">
        <f t="shared" si="6"/>
        <v>0</v>
      </c>
      <c r="AD20" s="24"/>
      <c r="AE20" s="11"/>
      <c r="AF20" s="74"/>
      <c r="AG20" s="74"/>
      <c r="AH20" s="71">
        <f t="shared" si="7"/>
        <v>0</v>
      </c>
      <c r="AI20" s="72">
        <f t="shared" si="8"/>
        <v>0</v>
      </c>
      <c r="AJ20" s="9"/>
      <c r="AK20" s="8"/>
      <c r="AL20" s="158"/>
      <c r="AM20" s="158"/>
      <c r="AN20" s="71">
        <f t="shared" si="9"/>
        <v>0</v>
      </c>
      <c r="AO20" s="72">
        <f t="shared" si="10"/>
        <v>0</v>
      </c>
      <c r="AP20" s="11"/>
      <c r="AQ20" s="12"/>
      <c r="AR20" s="109"/>
      <c r="AS20" s="12">
        <f t="shared" si="11"/>
        <v>0</v>
      </c>
      <c r="AT20" s="15">
        <f t="shared" si="12"/>
        <v>0</v>
      </c>
      <c r="AU20" s="36">
        <f t="shared" si="13"/>
        <v>0</v>
      </c>
      <c r="AV20" s="36">
        <f t="shared" si="14"/>
        <v>0</v>
      </c>
      <c r="AW20" s="7">
        <f t="shared" si="15"/>
        <v>1000</v>
      </c>
      <c r="AX20" s="6"/>
      <c r="AY20" s="6"/>
      <c r="AZ20" s="3"/>
      <c r="BA20" s="3"/>
      <c r="BB20" s="3"/>
    </row>
    <row r="21" spans="1:49" ht="12.75">
      <c r="A21" s="28">
        <v>13</v>
      </c>
      <c r="B21" s="32"/>
      <c r="C21" s="22"/>
      <c r="D21" s="23"/>
      <c r="E21" s="21"/>
      <c r="F21" s="21"/>
      <c r="G21" s="21"/>
      <c r="H21" s="16">
        <v>1000</v>
      </c>
      <c r="I21" s="14"/>
      <c r="J21" s="74"/>
      <c r="K21" s="24"/>
      <c r="L21" s="11"/>
      <c r="M21" s="25"/>
      <c r="N21" s="74">
        <f t="shared" si="0"/>
        <v>0</v>
      </c>
      <c r="O21" s="74"/>
      <c r="P21" s="74"/>
      <c r="Q21" s="71">
        <f t="shared" si="1"/>
        <v>0</v>
      </c>
      <c r="R21" s="72">
        <f t="shared" si="2"/>
        <v>0</v>
      </c>
      <c r="S21" s="11"/>
      <c r="T21" s="74"/>
      <c r="U21" s="74"/>
      <c r="V21" s="71">
        <f t="shared" si="3"/>
        <v>0</v>
      </c>
      <c r="W21" s="72">
        <f t="shared" si="4"/>
        <v>0</v>
      </c>
      <c r="X21" s="9"/>
      <c r="Y21" s="8"/>
      <c r="Z21" s="158"/>
      <c r="AA21" s="158"/>
      <c r="AB21" s="71">
        <f t="shared" si="5"/>
        <v>0</v>
      </c>
      <c r="AC21" s="72">
        <f t="shared" si="6"/>
        <v>0</v>
      </c>
      <c r="AD21" s="24"/>
      <c r="AE21" s="11"/>
      <c r="AF21" s="74"/>
      <c r="AG21" s="74"/>
      <c r="AH21" s="71">
        <f t="shared" si="7"/>
        <v>0</v>
      </c>
      <c r="AI21" s="72">
        <f t="shared" si="8"/>
        <v>0</v>
      </c>
      <c r="AJ21" s="9"/>
      <c r="AK21" s="8"/>
      <c r="AL21" s="158"/>
      <c r="AM21" s="158"/>
      <c r="AN21" s="71">
        <f t="shared" si="9"/>
        <v>0</v>
      </c>
      <c r="AO21" s="72">
        <f t="shared" si="10"/>
        <v>0</v>
      </c>
      <c r="AP21" s="11"/>
      <c r="AQ21" s="12"/>
      <c r="AR21" s="109"/>
      <c r="AS21" s="12">
        <f t="shared" si="11"/>
        <v>0</v>
      </c>
      <c r="AT21" s="15">
        <f t="shared" si="12"/>
        <v>0</v>
      </c>
      <c r="AU21" s="36">
        <f t="shared" si="13"/>
        <v>0</v>
      </c>
      <c r="AV21" s="36">
        <f t="shared" si="14"/>
        <v>0</v>
      </c>
      <c r="AW21" s="7">
        <f t="shared" si="15"/>
        <v>1000</v>
      </c>
    </row>
    <row r="22" spans="1:49" ht="12.75">
      <c r="A22" s="28">
        <v>14</v>
      </c>
      <c r="B22" s="32"/>
      <c r="C22" s="22"/>
      <c r="D22" s="23"/>
      <c r="E22" s="21"/>
      <c r="F22" s="21"/>
      <c r="G22" s="21"/>
      <c r="H22" s="16">
        <v>1000</v>
      </c>
      <c r="I22" s="14"/>
      <c r="J22" s="74"/>
      <c r="K22" s="24"/>
      <c r="L22" s="11"/>
      <c r="M22" s="25"/>
      <c r="N22" s="74">
        <f t="shared" si="0"/>
        <v>0</v>
      </c>
      <c r="O22" s="74"/>
      <c r="P22" s="74"/>
      <c r="Q22" s="71">
        <f t="shared" si="1"/>
        <v>0</v>
      </c>
      <c r="R22" s="72">
        <f t="shared" si="2"/>
        <v>0</v>
      </c>
      <c r="S22" s="11"/>
      <c r="T22" s="74"/>
      <c r="U22" s="74"/>
      <c r="V22" s="71">
        <f t="shared" si="3"/>
        <v>0</v>
      </c>
      <c r="W22" s="72">
        <f t="shared" si="4"/>
        <v>0</v>
      </c>
      <c r="X22" s="9"/>
      <c r="Y22" s="8"/>
      <c r="Z22" s="158"/>
      <c r="AA22" s="158"/>
      <c r="AB22" s="71">
        <f t="shared" si="5"/>
        <v>0</v>
      </c>
      <c r="AC22" s="72">
        <f t="shared" si="6"/>
        <v>0</v>
      </c>
      <c r="AD22" s="24"/>
      <c r="AE22" s="11"/>
      <c r="AF22" s="74"/>
      <c r="AG22" s="74"/>
      <c r="AH22" s="71">
        <f t="shared" si="7"/>
        <v>0</v>
      </c>
      <c r="AI22" s="72">
        <f t="shared" si="8"/>
        <v>0</v>
      </c>
      <c r="AJ22" s="9"/>
      <c r="AK22" s="8"/>
      <c r="AL22" s="158"/>
      <c r="AM22" s="158"/>
      <c r="AN22" s="71">
        <f t="shared" si="9"/>
        <v>0</v>
      </c>
      <c r="AO22" s="72">
        <f t="shared" si="10"/>
        <v>0</v>
      </c>
      <c r="AP22" s="11"/>
      <c r="AQ22" s="12"/>
      <c r="AR22" s="109"/>
      <c r="AS22" s="12">
        <f t="shared" si="11"/>
        <v>0</v>
      </c>
      <c r="AT22" s="15">
        <f t="shared" si="12"/>
        <v>0</v>
      </c>
      <c r="AU22" s="36">
        <f t="shared" si="13"/>
        <v>0</v>
      </c>
      <c r="AV22" s="36">
        <f t="shared" si="14"/>
        <v>0</v>
      </c>
      <c r="AW22" s="7">
        <f t="shared" si="15"/>
        <v>1000</v>
      </c>
    </row>
    <row r="23" spans="1:49" ht="12.75">
      <c r="A23" s="28">
        <v>15</v>
      </c>
      <c r="B23" s="32"/>
      <c r="C23" s="22"/>
      <c r="D23" s="23"/>
      <c r="E23" s="21"/>
      <c r="F23" s="21"/>
      <c r="G23" s="21"/>
      <c r="H23" s="16">
        <v>1000</v>
      </c>
      <c r="I23" s="14"/>
      <c r="J23" s="74"/>
      <c r="K23" s="24"/>
      <c r="L23" s="11"/>
      <c r="M23" s="25"/>
      <c r="N23" s="74">
        <f t="shared" si="0"/>
        <v>0</v>
      </c>
      <c r="O23" s="74"/>
      <c r="P23" s="74"/>
      <c r="Q23" s="71">
        <f t="shared" si="1"/>
        <v>0</v>
      </c>
      <c r="R23" s="72">
        <f t="shared" si="2"/>
        <v>0</v>
      </c>
      <c r="S23" s="11"/>
      <c r="T23" s="74"/>
      <c r="U23" s="74"/>
      <c r="V23" s="71">
        <f t="shared" si="3"/>
        <v>0</v>
      </c>
      <c r="W23" s="72">
        <f t="shared" si="4"/>
        <v>0</v>
      </c>
      <c r="X23" s="9"/>
      <c r="Y23" s="8"/>
      <c r="Z23" s="158"/>
      <c r="AA23" s="158"/>
      <c r="AB23" s="71">
        <f t="shared" si="5"/>
        <v>0</v>
      </c>
      <c r="AC23" s="72">
        <f t="shared" si="6"/>
        <v>0</v>
      </c>
      <c r="AD23" s="24"/>
      <c r="AE23" s="11"/>
      <c r="AF23" s="74"/>
      <c r="AG23" s="74"/>
      <c r="AH23" s="71">
        <f t="shared" si="7"/>
        <v>0</v>
      </c>
      <c r="AI23" s="72">
        <f t="shared" si="8"/>
        <v>0</v>
      </c>
      <c r="AJ23" s="9"/>
      <c r="AK23" s="8"/>
      <c r="AL23" s="158"/>
      <c r="AM23" s="158"/>
      <c r="AN23" s="71">
        <f t="shared" si="9"/>
        <v>0</v>
      </c>
      <c r="AO23" s="72">
        <f t="shared" si="10"/>
        <v>0</v>
      </c>
      <c r="AP23" s="11"/>
      <c r="AQ23" s="12"/>
      <c r="AR23" s="109"/>
      <c r="AS23" s="12">
        <f t="shared" si="11"/>
        <v>0</v>
      </c>
      <c r="AT23" s="15">
        <f t="shared" si="12"/>
        <v>0</v>
      </c>
      <c r="AU23" s="36">
        <f t="shared" si="13"/>
        <v>0</v>
      </c>
      <c r="AV23" s="36">
        <f t="shared" si="14"/>
        <v>0</v>
      </c>
      <c r="AW23" s="7">
        <f t="shared" si="15"/>
        <v>1000</v>
      </c>
    </row>
    <row r="24" spans="1:49" ht="12.75">
      <c r="A24" s="28">
        <v>16</v>
      </c>
      <c r="B24" s="32"/>
      <c r="C24" s="22"/>
      <c r="D24" s="23"/>
      <c r="E24" s="21"/>
      <c r="F24" s="21"/>
      <c r="G24" s="21"/>
      <c r="H24" s="16">
        <v>1000</v>
      </c>
      <c r="I24" s="14"/>
      <c r="J24" s="74"/>
      <c r="K24" s="24"/>
      <c r="L24" s="11"/>
      <c r="M24" s="25"/>
      <c r="N24" s="74">
        <f t="shared" si="0"/>
        <v>0</v>
      </c>
      <c r="O24" s="74"/>
      <c r="P24" s="74"/>
      <c r="Q24" s="71">
        <f t="shared" si="1"/>
        <v>0</v>
      </c>
      <c r="R24" s="72">
        <f t="shared" si="2"/>
        <v>0</v>
      </c>
      <c r="S24" s="11"/>
      <c r="T24" s="74"/>
      <c r="U24" s="74"/>
      <c r="V24" s="71">
        <f t="shared" si="3"/>
        <v>0</v>
      </c>
      <c r="W24" s="72">
        <f t="shared" si="4"/>
        <v>0</v>
      </c>
      <c r="X24" s="9"/>
      <c r="Y24" s="8"/>
      <c r="Z24" s="158"/>
      <c r="AA24" s="158"/>
      <c r="AB24" s="71">
        <f t="shared" si="5"/>
        <v>0</v>
      </c>
      <c r="AC24" s="72">
        <f t="shared" si="6"/>
        <v>0</v>
      </c>
      <c r="AD24" s="24"/>
      <c r="AE24" s="11"/>
      <c r="AF24" s="74"/>
      <c r="AG24" s="74"/>
      <c r="AH24" s="71">
        <f t="shared" si="7"/>
        <v>0</v>
      </c>
      <c r="AI24" s="72">
        <f t="shared" si="8"/>
        <v>0</v>
      </c>
      <c r="AJ24" s="9"/>
      <c r="AK24" s="8"/>
      <c r="AL24" s="158"/>
      <c r="AM24" s="158"/>
      <c r="AN24" s="71">
        <f t="shared" si="9"/>
        <v>0</v>
      </c>
      <c r="AO24" s="72">
        <f t="shared" si="10"/>
        <v>0</v>
      </c>
      <c r="AP24" s="11"/>
      <c r="AQ24" s="12"/>
      <c r="AR24" s="109"/>
      <c r="AS24" s="12">
        <f t="shared" si="11"/>
        <v>0</v>
      </c>
      <c r="AT24" s="15">
        <f t="shared" si="12"/>
        <v>0</v>
      </c>
      <c r="AU24" s="36">
        <f t="shared" si="13"/>
        <v>0</v>
      </c>
      <c r="AV24" s="36">
        <f t="shared" si="14"/>
        <v>0</v>
      </c>
      <c r="AW24" s="7">
        <f t="shared" si="15"/>
        <v>1000</v>
      </c>
    </row>
    <row r="25" spans="1:49" ht="12.75">
      <c r="A25" s="28">
        <v>17</v>
      </c>
      <c r="B25" s="32"/>
      <c r="C25" s="22"/>
      <c r="D25" s="23"/>
      <c r="E25" s="21"/>
      <c r="F25" s="21"/>
      <c r="G25" s="21"/>
      <c r="H25" s="16">
        <v>1000</v>
      </c>
      <c r="I25" s="14"/>
      <c r="J25" s="74"/>
      <c r="K25" s="24"/>
      <c r="L25" s="11"/>
      <c r="M25" s="25"/>
      <c r="N25" s="74">
        <f t="shared" si="0"/>
        <v>0</v>
      </c>
      <c r="O25" s="74"/>
      <c r="P25" s="74"/>
      <c r="Q25" s="71">
        <f t="shared" si="1"/>
        <v>0</v>
      </c>
      <c r="R25" s="72">
        <f t="shared" si="2"/>
        <v>0</v>
      </c>
      <c r="S25" s="11"/>
      <c r="T25" s="74"/>
      <c r="U25" s="74"/>
      <c r="V25" s="71">
        <f aca="true" t="shared" si="16" ref="V25:V42">MINUTE(U25-T25)</f>
        <v>0</v>
      </c>
      <c r="W25" s="72">
        <f t="shared" si="4"/>
        <v>0</v>
      </c>
      <c r="X25" s="9"/>
      <c r="Y25" s="8"/>
      <c r="Z25" s="158"/>
      <c r="AA25" s="158"/>
      <c r="AB25" s="71">
        <f t="shared" si="5"/>
        <v>0</v>
      </c>
      <c r="AC25" s="72">
        <f t="shared" si="6"/>
        <v>0</v>
      </c>
      <c r="AD25" s="24"/>
      <c r="AE25" s="11"/>
      <c r="AF25" s="74"/>
      <c r="AG25" s="74"/>
      <c r="AH25" s="71">
        <f t="shared" si="7"/>
        <v>0</v>
      </c>
      <c r="AI25" s="72">
        <f t="shared" si="8"/>
        <v>0</v>
      </c>
      <c r="AJ25" s="9"/>
      <c r="AK25" s="8"/>
      <c r="AL25" s="158"/>
      <c r="AM25" s="158"/>
      <c r="AN25" s="71">
        <f t="shared" si="9"/>
        <v>0</v>
      </c>
      <c r="AO25" s="72">
        <f t="shared" si="10"/>
        <v>0</v>
      </c>
      <c r="AP25" s="11"/>
      <c r="AQ25" s="12"/>
      <c r="AR25" s="109"/>
      <c r="AS25" s="12">
        <f t="shared" si="11"/>
        <v>0</v>
      </c>
      <c r="AT25" s="15">
        <f t="shared" si="12"/>
        <v>0</v>
      </c>
      <c r="AU25" s="36">
        <f t="shared" si="13"/>
        <v>0</v>
      </c>
      <c r="AV25" s="36">
        <f t="shared" si="14"/>
        <v>0</v>
      </c>
      <c r="AW25" s="7">
        <f t="shared" si="15"/>
        <v>1000</v>
      </c>
    </row>
    <row r="26" spans="1:49" ht="12.75">
      <c r="A26" s="28">
        <v>18</v>
      </c>
      <c r="B26" s="32"/>
      <c r="C26" s="22"/>
      <c r="D26" s="23"/>
      <c r="E26" s="21"/>
      <c r="F26" s="21"/>
      <c r="G26" s="21"/>
      <c r="H26" s="16">
        <v>1000</v>
      </c>
      <c r="I26" s="14"/>
      <c r="J26" s="74"/>
      <c r="K26" s="24"/>
      <c r="L26" s="11"/>
      <c r="M26" s="25"/>
      <c r="N26" s="74">
        <f t="shared" si="0"/>
        <v>0</v>
      </c>
      <c r="O26" s="74"/>
      <c r="P26" s="74"/>
      <c r="Q26" s="71">
        <f t="shared" si="1"/>
        <v>0</v>
      </c>
      <c r="R26" s="72">
        <f t="shared" si="2"/>
        <v>0</v>
      </c>
      <c r="S26" s="11"/>
      <c r="T26" s="74"/>
      <c r="U26" s="74"/>
      <c r="V26" s="71">
        <f t="shared" si="16"/>
        <v>0</v>
      </c>
      <c r="W26" s="72">
        <f t="shared" si="4"/>
        <v>0</v>
      </c>
      <c r="X26" s="9"/>
      <c r="Y26" s="8"/>
      <c r="Z26" s="158"/>
      <c r="AA26" s="158"/>
      <c r="AB26" s="71">
        <f t="shared" si="5"/>
        <v>0</v>
      </c>
      <c r="AC26" s="72">
        <f t="shared" si="6"/>
        <v>0</v>
      </c>
      <c r="AD26" s="24"/>
      <c r="AE26" s="11"/>
      <c r="AF26" s="74"/>
      <c r="AG26" s="74"/>
      <c r="AH26" s="71">
        <f t="shared" si="7"/>
        <v>0</v>
      </c>
      <c r="AI26" s="72">
        <f t="shared" si="8"/>
        <v>0</v>
      </c>
      <c r="AJ26" s="9"/>
      <c r="AK26" s="8"/>
      <c r="AL26" s="158"/>
      <c r="AM26" s="158"/>
      <c r="AN26" s="71">
        <f t="shared" si="9"/>
        <v>0</v>
      </c>
      <c r="AO26" s="72">
        <f t="shared" si="10"/>
        <v>0</v>
      </c>
      <c r="AP26" s="11"/>
      <c r="AQ26" s="12"/>
      <c r="AR26" s="109"/>
      <c r="AS26" s="12">
        <f t="shared" si="11"/>
        <v>0</v>
      </c>
      <c r="AT26" s="15">
        <f t="shared" si="12"/>
        <v>0</v>
      </c>
      <c r="AU26" s="36">
        <f t="shared" si="13"/>
        <v>0</v>
      </c>
      <c r="AV26" s="36">
        <f t="shared" si="14"/>
        <v>0</v>
      </c>
      <c r="AW26" s="7">
        <f t="shared" si="15"/>
        <v>1000</v>
      </c>
    </row>
    <row r="27" spans="1:49" ht="12.75">
      <c r="A27" s="28">
        <v>19</v>
      </c>
      <c r="B27" s="32"/>
      <c r="C27" s="22"/>
      <c r="D27" s="23"/>
      <c r="E27" s="21"/>
      <c r="F27" s="21"/>
      <c r="G27" s="21"/>
      <c r="H27" s="16">
        <v>1000</v>
      </c>
      <c r="I27" s="14"/>
      <c r="J27" s="74"/>
      <c r="K27" s="24"/>
      <c r="L27" s="11"/>
      <c r="M27" s="25"/>
      <c r="N27" s="74">
        <f t="shared" si="0"/>
        <v>0</v>
      </c>
      <c r="O27" s="74"/>
      <c r="P27" s="74"/>
      <c r="Q27" s="71">
        <f t="shared" si="1"/>
        <v>0</v>
      </c>
      <c r="R27" s="72">
        <f t="shared" si="2"/>
        <v>0</v>
      </c>
      <c r="S27" s="11"/>
      <c r="T27" s="74"/>
      <c r="U27" s="74"/>
      <c r="V27" s="71">
        <f t="shared" si="16"/>
        <v>0</v>
      </c>
      <c r="W27" s="72">
        <f t="shared" si="4"/>
        <v>0</v>
      </c>
      <c r="X27" s="9"/>
      <c r="Y27" s="8"/>
      <c r="Z27" s="158"/>
      <c r="AA27" s="158"/>
      <c r="AB27" s="71">
        <f t="shared" si="5"/>
        <v>0</v>
      </c>
      <c r="AC27" s="72">
        <f t="shared" si="6"/>
        <v>0</v>
      </c>
      <c r="AD27" s="24"/>
      <c r="AE27" s="11"/>
      <c r="AF27" s="74"/>
      <c r="AG27" s="74"/>
      <c r="AH27" s="71">
        <f t="shared" si="7"/>
        <v>0</v>
      </c>
      <c r="AI27" s="72">
        <f t="shared" si="8"/>
        <v>0</v>
      </c>
      <c r="AJ27" s="9"/>
      <c r="AK27" s="8"/>
      <c r="AL27" s="158"/>
      <c r="AM27" s="158"/>
      <c r="AN27" s="71">
        <f t="shared" si="9"/>
        <v>0</v>
      </c>
      <c r="AO27" s="72">
        <f t="shared" si="10"/>
        <v>0</v>
      </c>
      <c r="AP27" s="11"/>
      <c r="AQ27" s="12"/>
      <c r="AR27" s="109"/>
      <c r="AS27" s="12">
        <f t="shared" si="11"/>
        <v>0</v>
      </c>
      <c r="AT27" s="15">
        <f t="shared" si="12"/>
        <v>0</v>
      </c>
      <c r="AU27" s="36">
        <f t="shared" si="13"/>
        <v>0</v>
      </c>
      <c r="AV27" s="36">
        <f t="shared" si="14"/>
        <v>0</v>
      </c>
      <c r="AW27" s="7">
        <f t="shared" si="15"/>
        <v>1000</v>
      </c>
    </row>
    <row r="28" spans="1:49" ht="12.75">
      <c r="A28" s="28">
        <v>20</v>
      </c>
      <c r="B28" s="32"/>
      <c r="C28" s="22"/>
      <c r="D28" s="23"/>
      <c r="E28" s="21"/>
      <c r="F28" s="21"/>
      <c r="G28" s="21"/>
      <c r="H28" s="16">
        <v>1000</v>
      </c>
      <c r="I28" s="14"/>
      <c r="J28" s="74"/>
      <c r="K28" s="24"/>
      <c r="L28" s="11"/>
      <c r="M28" s="25"/>
      <c r="N28" s="74">
        <f t="shared" si="0"/>
        <v>0</v>
      </c>
      <c r="O28" s="74"/>
      <c r="P28" s="74"/>
      <c r="Q28" s="71">
        <f t="shared" si="1"/>
        <v>0</v>
      </c>
      <c r="R28" s="72">
        <f t="shared" si="2"/>
        <v>0</v>
      </c>
      <c r="S28" s="11"/>
      <c r="T28" s="74"/>
      <c r="U28" s="74"/>
      <c r="V28" s="71">
        <f t="shared" si="16"/>
        <v>0</v>
      </c>
      <c r="W28" s="72">
        <f t="shared" si="4"/>
        <v>0</v>
      </c>
      <c r="X28" s="9"/>
      <c r="Y28" s="8"/>
      <c r="Z28" s="158"/>
      <c r="AA28" s="158"/>
      <c r="AB28" s="71">
        <f t="shared" si="5"/>
        <v>0</v>
      </c>
      <c r="AC28" s="72">
        <f t="shared" si="6"/>
        <v>0</v>
      </c>
      <c r="AD28" s="24"/>
      <c r="AE28" s="11"/>
      <c r="AF28" s="74"/>
      <c r="AG28" s="74"/>
      <c r="AH28" s="71">
        <f t="shared" si="7"/>
        <v>0</v>
      </c>
      <c r="AI28" s="72">
        <f t="shared" si="8"/>
        <v>0</v>
      </c>
      <c r="AJ28" s="9"/>
      <c r="AK28" s="8"/>
      <c r="AL28" s="158"/>
      <c r="AM28" s="158"/>
      <c r="AN28" s="71">
        <f t="shared" si="9"/>
        <v>0</v>
      </c>
      <c r="AO28" s="72">
        <f t="shared" si="10"/>
        <v>0</v>
      </c>
      <c r="AP28" s="11"/>
      <c r="AQ28" s="12"/>
      <c r="AR28" s="109"/>
      <c r="AS28" s="12">
        <f t="shared" si="11"/>
        <v>0</v>
      </c>
      <c r="AT28" s="15">
        <f t="shared" si="12"/>
        <v>0</v>
      </c>
      <c r="AU28" s="36">
        <f t="shared" si="13"/>
        <v>0</v>
      </c>
      <c r="AV28" s="36">
        <f t="shared" si="14"/>
        <v>0</v>
      </c>
      <c r="AW28" s="7">
        <f t="shared" si="15"/>
        <v>1000</v>
      </c>
    </row>
    <row r="29" spans="1:49" ht="12.75">
      <c r="A29" s="28">
        <v>21</v>
      </c>
      <c r="B29" s="32"/>
      <c r="C29" s="22"/>
      <c r="D29" s="23"/>
      <c r="E29" s="21"/>
      <c r="F29" s="21"/>
      <c r="G29" s="21"/>
      <c r="H29" s="16">
        <v>1000</v>
      </c>
      <c r="I29" s="14"/>
      <c r="J29" s="74"/>
      <c r="K29" s="24"/>
      <c r="L29" s="11"/>
      <c r="M29" s="25"/>
      <c r="N29" s="74">
        <f t="shared" si="0"/>
        <v>0</v>
      </c>
      <c r="O29" s="74"/>
      <c r="P29" s="74"/>
      <c r="Q29" s="71">
        <f t="shared" si="1"/>
        <v>0</v>
      </c>
      <c r="R29" s="72">
        <f t="shared" si="2"/>
        <v>0</v>
      </c>
      <c r="S29" s="11"/>
      <c r="T29" s="74"/>
      <c r="U29" s="74"/>
      <c r="V29" s="71">
        <f t="shared" si="16"/>
        <v>0</v>
      </c>
      <c r="W29" s="72">
        <f t="shared" si="4"/>
        <v>0</v>
      </c>
      <c r="X29" s="9"/>
      <c r="Y29" s="8"/>
      <c r="Z29" s="158"/>
      <c r="AA29" s="158"/>
      <c r="AB29" s="71">
        <f t="shared" si="5"/>
        <v>0</v>
      </c>
      <c r="AC29" s="72">
        <f t="shared" si="6"/>
        <v>0</v>
      </c>
      <c r="AD29" s="24"/>
      <c r="AE29" s="11"/>
      <c r="AF29" s="74"/>
      <c r="AG29" s="74"/>
      <c r="AH29" s="71">
        <f t="shared" si="7"/>
        <v>0</v>
      </c>
      <c r="AI29" s="72">
        <f t="shared" si="8"/>
        <v>0</v>
      </c>
      <c r="AJ29" s="9"/>
      <c r="AK29" s="8"/>
      <c r="AL29" s="158"/>
      <c r="AM29" s="158"/>
      <c r="AN29" s="71">
        <f t="shared" si="9"/>
        <v>0</v>
      </c>
      <c r="AO29" s="72">
        <f t="shared" si="10"/>
        <v>0</v>
      </c>
      <c r="AP29" s="11"/>
      <c r="AQ29" s="12"/>
      <c r="AR29" s="109"/>
      <c r="AS29" s="12">
        <f t="shared" si="11"/>
        <v>0</v>
      </c>
      <c r="AT29" s="15">
        <f t="shared" si="12"/>
        <v>0</v>
      </c>
      <c r="AU29" s="36">
        <f t="shared" si="13"/>
        <v>0</v>
      </c>
      <c r="AV29" s="36">
        <f t="shared" si="14"/>
        <v>0</v>
      </c>
      <c r="AW29" s="7">
        <f t="shared" si="15"/>
        <v>1000</v>
      </c>
    </row>
    <row r="30" spans="1:49" ht="12.75">
      <c r="A30" s="28">
        <v>22</v>
      </c>
      <c r="B30" s="32"/>
      <c r="C30" s="22"/>
      <c r="D30" s="23"/>
      <c r="E30" s="21"/>
      <c r="F30" s="21"/>
      <c r="G30" s="21"/>
      <c r="H30" s="16">
        <v>1000</v>
      </c>
      <c r="I30" s="14"/>
      <c r="J30" s="74"/>
      <c r="K30" s="24"/>
      <c r="L30" s="11"/>
      <c r="M30" s="25"/>
      <c r="N30" s="74">
        <f t="shared" si="0"/>
        <v>0</v>
      </c>
      <c r="O30" s="74"/>
      <c r="P30" s="74"/>
      <c r="Q30" s="71">
        <f t="shared" si="1"/>
        <v>0</v>
      </c>
      <c r="R30" s="72">
        <f t="shared" si="2"/>
        <v>0</v>
      </c>
      <c r="S30" s="11"/>
      <c r="T30" s="74"/>
      <c r="U30" s="74"/>
      <c r="V30" s="71">
        <f t="shared" si="16"/>
        <v>0</v>
      </c>
      <c r="W30" s="72">
        <f t="shared" si="4"/>
        <v>0</v>
      </c>
      <c r="X30" s="9"/>
      <c r="Y30" s="8"/>
      <c r="Z30" s="158"/>
      <c r="AA30" s="158"/>
      <c r="AB30" s="71">
        <f t="shared" si="5"/>
        <v>0</v>
      </c>
      <c r="AC30" s="72">
        <f t="shared" si="6"/>
        <v>0</v>
      </c>
      <c r="AD30" s="24"/>
      <c r="AE30" s="11"/>
      <c r="AF30" s="74"/>
      <c r="AG30" s="74"/>
      <c r="AH30" s="71">
        <f t="shared" si="7"/>
        <v>0</v>
      </c>
      <c r="AI30" s="72">
        <f t="shared" si="8"/>
        <v>0</v>
      </c>
      <c r="AJ30" s="9"/>
      <c r="AK30" s="8"/>
      <c r="AL30" s="158"/>
      <c r="AM30" s="158"/>
      <c r="AN30" s="71">
        <f t="shared" si="9"/>
        <v>0</v>
      </c>
      <c r="AO30" s="72">
        <f t="shared" si="10"/>
        <v>0</v>
      </c>
      <c r="AP30" s="11"/>
      <c r="AQ30" s="12"/>
      <c r="AR30" s="109"/>
      <c r="AS30" s="12">
        <f t="shared" si="11"/>
        <v>0</v>
      </c>
      <c r="AT30" s="15">
        <f t="shared" si="12"/>
        <v>0</v>
      </c>
      <c r="AU30" s="36">
        <f t="shared" si="13"/>
        <v>0</v>
      </c>
      <c r="AV30" s="36">
        <f t="shared" si="14"/>
        <v>0</v>
      </c>
      <c r="AW30" s="7">
        <f t="shared" si="15"/>
        <v>1000</v>
      </c>
    </row>
    <row r="31" spans="1:49" ht="12.75">
      <c r="A31" s="28">
        <v>23</v>
      </c>
      <c r="B31" s="32"/>
      <c r="C31" s="22"/>
      <c r="D31" s="23"/>
      <c r="E31" s="21"/>
      <c r="F31" s="21"/>
      <c r="G31" s="21"/>
      <c r="H31" s="16">
        <v>1000</v>
      </c>
      <c r="I31" s="14"/>
      <c r="J31" s="74"/>
      <c r="K31" s="24"/>
      <c r="L31" s="11"/>
      <c r="M31" s="25"/>
      <c r="N31" s="74">
        <f t="shared" si="0"/>
        <v>0</v>
      </c>
      <c r="O31" s="74"/>
      <c r="P31" s="74"/>
      <c r="Q31" s="71">
        <f t="shared" si="1"/>
        <v>0</v>
      </c>
      <c r="R31" s="72">
        <f t="shared" si="2"/>
        <v>0</v>
      </c>
      <c r="S31" s="11"/>
      <c r="T31" s="74"/>
      <c r="U31" s="74"/>
      <c r="V31" s="71">
        <f t="shared" si="16"/>
        <v>0</v>
      </c>
      <c r="W31" s="72">
        <f t="shared" si="4"/>
        <v>0</v>
      </c>
      <c r="X31" s="9"/>
      <c r="Y31" s="8"/>
      <c r="Z31" s="158"/>
      <c r="AA31" s="158"/>
      <c r="AB31" s="71">
        <f t="shared" si="5"/>
        <v>0</v>
      </c>
      <c r="AC31" s="72">
        <f t="shared" si="6"/>
        <v>0</v>
      </c>
      <c r="AD31" s="24"/>
      <c r="AE31" s="11"/>
      <c r="AF31" s="74"/>
      <c r="AG31" s="74"/>
      <c r="AH31" s="71">
        <f t="shared" si="7"/>
        <v>0</v>
      </c>
      <c r="AI31" s="72">
        <f t="shared" si="8"/>
        <v>0</v>
      </c>
      <c r="AJ31" s="9"/>
      <c r="AK31" s="8"/>
      <c r="AL31" s="158"/>
      <c r="AM31" s="158"/>
      <c r="AN31" s="71">
        <f t="shared" si="9"/>
        <v>0</v>
      </c>
      <c r="AO31" s="72">
        <f t="shared" si="10"/>
        <v>0</v>
      </c>
      <c r="AP31" s="11"/>
      <c r="AQ31" s="12"/>
      <c r="AR31" s="109"/>
      <c r="AS31" s="12">
        <f t="shared" si="11"/>
        <v>0</v>
      </c>
      <c r="AT31" s="15">
        <f t="shared" si="12"/>
        <v>0</v>
      </c>
      <c r="AU31" s="36">
        <f t="shared" si="13"/>
        <v>0</v>
      </c>
      <c r="AV31" s="36">
        <f t="shared" si="14"/>
        <v>0</v>
      </c>
      <c r="AW31" s="7">
        <f t="shared" si="15"/>
        <v>1000</v>
      </c>
    </row>
    <row r="32" spans="1:49" ht="12.75">
      <c r="A32" s="28">
        <v>24</v>
      </c>
      <c r="B32" s="32"/>
      <c r="C32" s="22"/>
      <c r="D32" s="23"/>
      <c r="E32" s="21"/>
      <c r="F32" s="21"/>
      <c r="G32" s="21"/>
      <c r="H32" s="16">
        <v>1000</v>
      </c>
      <c r="I32" s="14"/>
      <c r="J32" s="74"/>
      <c r="K32" s="24"/>
      <c r="L32" s="11"/>
      <c r="M32" s="25"/>
      <c r="N32" s="74">
        <f t="shared" si="0"/>
        <v>0</v>
      </c>
      <c r="O32" s="74"/>
      <c r="P32" s="74"/>
      <c r="Q32" s="71">
        <f t="shared" si="1"/>
        <v>0</v>
      </c>
      <c r="R32" s="72">
        <f t="shared" si="2"/>
        <v>0</v>
      </c>
      <c r="S32" s="11"/>
      <c r="T32" s="74"/>
      <c r="U32" s="74"/>
      <c r="V32" s="71">
        <f t="shared" si="16"/>
        <v>0</v>
      </c>
      <c r="W32" s="72">
        <f t="shared" si="4"/>
        <v>0</v>
      </c>
      <c r="X32" s="9"/>
      <c r="Y32" s="8"/>
      <c r="Z32" s="158"/>
      <c r="AA32" s="158"/>
      <c r="AB32" s="71">
        <f t="shared" si="5"/>
        <v>0</v>
      </c>
      <c r="AC32" s="72">
        <f t="shared" si="6"/>
        <v>0</v>
      </c>
      <c r="AD32" s="24"/>
      <c r="AE32" s="11"/>
      <c r="AF32" s="74"/>
      <c r="AG32" s="74"/>
      <c r="AH32" s="71">
        <f t="shared" si="7"/>
        <v>0</v>
      </c>
      <c r="AI32" s="72">
        <f t="shared" si="8"/>
        <v>0</v>
      </c>
      <c r="AJ32" s="9"/>
      <c r="AK32" s="8"/>
      <c r="AL32" s="158"/>
      <c r="AM32" s="158"/>
      <c r="AN32" s="71">
        <f t="shared" si="9"/>
        <v>0</v>
      </c>
      <c r="AO32" s="72">
        <f t="shared" si="10"/>
        <v>0</v>
      </c>
      <c r="AP32" s="11"/>
      <c r="AQ32" s="12"/>
      <c r="AR32" s="109"/>
      <c r="AS32" s="12">
        <f t="shared" si="11"/>
        <v>0</v>
      </c>
      <c r="AT32" s="15">
        <f t="shared" si="12"/>
        <v>0</v>
      </c>
      <c r="AU32" s="36">
        <f t="shared" si="13"/>
        <v>0</v>
      </c>
      <c r="AV32" s="36">
        <f t="shared" si="14"/>
        <v>0</v>
      </c>
      <c r="AW32" s="7">
        <f t="shared" si="15"/>
        <v>1000</v>
      </c>
    </row>
    <row r="33" spans="1:49" ht="12.75">
      <c r="A33" s="28">
        <v>25</v>
      </c>
      <c r="B33" s="32"/>
      <c r="C33" s="22"/>
      <c r="D33" s="23"/>
      <c r="E33" s="21"/>
      <c r="F33" s="21"/>
      <c r="G33" s="21"/>
      <c r="H33" s="16">
        <v>1000</v>
      </c>
      <c r="I33" s="14"/>
      <c r="J33" s="74"/>
      <c r="K33" s="24"/>
      <c r="L33" s="11"/>
      <c r="M33" s="25"/>
      <c r="N33" s="74">
        <f t="shared" si="0"/>
        <v>0</v>
      </c>
      <c r="O33" s="74"/>
      <c r="P33" s="74"/>
      <c r="Q33" s="71">
        <f t="shared" si="1"/>
        <v>0</v>
      </c>
      <c r="R33" s="72">
        <f t="shared" si="2"/>
        <v>0</v>
      </c>
      <c r="S33" s="11"/>
      <c r="T33" s="74"/>
      <c r="U33" s="74"/>
      <c r="V33" s="71">
        <f t="shared" si="16"/>
        <v>0</v>
      </c>
      <c r="W33" s="72">
        <f t="shared" si="4"/>
        <v>0</v>
      </c>
      <c r="X33" s="9"/>
      <c r="Y33" s="8"/>
      <c r="Z33" s="158"/>
      <c r="AA33" s="158"/>
      <c r="AB33" s="71">
        <f t="shared" si="5"/>
        <v>0</v>
      </c>
      <c r="AC33" s="72">
        <f t="shared" si="6"/>
        <v>0</v>
      </c>
      <c r="AD33" s="24"/>
      <c r="AE33" s="11"/>
      <c r="AF33" s="74"/>
      <c r="AG33" s="74"/>
      <c r="AH33" s="71">
        <f t="shared" si="7"/>
        <v>0</v>
      </c>
      <c r="AI33" s="72">
        <f t="shared" si="8"/>
        <v>0</v>
      </c>
      <c r="AJ33" s="9"/>
      <c r="AK33" s="8"/>
      <c r="AL33" s="158"/>
      <c r="AM33" s="158"/>
      <c r="AN33" s="71">
        <f t="shared" si="9"/>
        <v>0</v>
      </c>
      <c r="AO33" s="72">
        <f t="shared" si="10"/>
        <v>0</v>
      </c>
      <c r="AP33" s="11"/>
      <c r="AQ33" s="12"/>
      <c r="AR33" s="109"/>
      <c r="AS33" s="12">
        <f t="shared" si="11"/>
        <v>0</v>
      </c>
      <c r="AT33" s="15">
        <f t="shared" si="12"/>
        <v>0</v>
      </c>
      <c r="AU33" s="36">
        <f t="shared" si="13"/>
        <v>0</v>
      </c>
      <c r="AV33" s="36">
        <f t="shared" si="14"/>
        <v>0</v>
      </c>
      <c r="AW33" s="7">
        <f t="shared" si="15"/>
        <v>1000</v>
      </c>
    </row>
    <row r="34" spans="1:49" ht="12.75">
      <c r="A34" s="28">
        <v>26</v>
      </c>
      <c r="B34" s="32"/>
      <c r="C34" s="22"/>
      <c r="D34" s="23"/>
      <c r="E34" s="21"/>
      <c r="F34" s="21"/>
      <c r="G34" s="21"/>
      <c r="H34" s="16">
        <v>1000</v>
      </c>
      <c r="I34" s="14"/>
      <c r="J34" s="74"/>
      <c r="K34" s="24"/>
      <c r="L34" s="11"/>
      <c r="M34" s="25"/>
      <c r="N34" s="74">
        <f t="shared" si="0"/>
        <v>0</v>
      </c>
      <c r="O34" s="74"/>
      <c r="P34" s="74"/>
      <c r="Q34" s="71">
        <f t="shared" si="1"/>
        <v>0</v>
      </c>
      <c r="R34" s="72">
        <f t="shared" si="2"/>
        <v>0</v>
      </c>
      <c r="S34" s="11"/>
      <c r="T34" s="74"/>
      <c r="U34" s="74"/>
      <c r="V34" s="71">
        <f t="shared" si="16"/>
        <v>0</v>
      </c>
      <c r="W34" s="72">
        <f t="shared" si="4"/>
        <v>0</v>
      </c>
      <c r="X34" s="9"/>
      <c r="Y34" s="8"/>
      <c r="Z34" s="158"/>
      <c r="AA34" s="158"/>
      <c r="AB34" s="71">
        <f t="shared" si="5"/>
        <v>0</v>
      </c>
      <c r="AC34" s="72">
        <f t="shared" si="6"/>
        <v>0</v>
      </c>
      <c r="AD34" s="24"/>
      <c r="AE34" s="11"/>
      <c r="AF34" s="74"/>
      <c r="AG34" s="74"/>
      <c r="AH34" s="71">
        <f t="shared" si="7"/>
        <v>0</v>
      </c>
      <c r="AI34" s="72">
        <f t="shared" si="8"/>
        <v>0</v>
      </c>
      <c r="AJ34" s="9"/>
      <c r="AK34" s="8"/>
      <c r="AL34" s="158"/>
      <c r="AM34" s="158"/>
      <c r="AN34" s="71">
        <f t="shared" si="9"/>
        <v>0</v>
      </c>
      <c r="AO34" s="72">
        <f t="shared" si="10"/>
        <v>0</v>
      </c>
      <c r="AP34" s="11"/>
      <c r="AQ34" s="12"/>
      <c r="AR34" s="109"/>
      <c r="AS34" s="12">
        <f t="shared" si="11"/>
        <v>0</v>
      </c>
      <c r="AT34" s="15">
        <f t="shared" si="12"/>
        <v>0</v>
      </c>
      <c r="AU34" s="36">
        <f t="shared" si="13"/>
        <v>0</v>
      </c>
      <c r="AV34" s="36">
        <f t="shared" si="14"/>
        <v>0</v>
      </c>
      <c r="AW34" s="7">
        <f t="shared" si="15"/>
        <v>1000</v>
      </c>
    </row>
    <row r="35" spans="1:49" ht="12.75">
      <c r="A35" s="28">
        <v>27</v>
      </c>
      <c r="B35" s="32"/>
      <c r="C35" s="22"/>
      <c r="D35" s="23"/>
      <c r="E35" s="21"/>
      <c r="F35" s="21"/>
      <c r="G35" s="21"/>
      <c r="H35" s="16">
        <v>1000</v>
      </c>
      <c r="I35" s="14"/>
      <c r="J35" s="74"/>
      <c r="K35" s="24"/>
      <c r="L35" s="11"/>
      <c r="M35" s="25"/>
      <c r="N35" s="74">
        <f aca="true" t="shared" si="17" ref="N35:N42">IF(HOUR(M35-AQ35)*60+MINUTE(M35-AQ35)&lt;=10,0,(HOUR(M35-AQ35)*60+MINUTE(M35-AQ35))-10)</f>
        <v>0</v>
      </c>
      <c r="O35" s="74"/>
      <c r="P35" s="74"/>
      <c r="Q35" s="71">
        <f t="shared" si="1"/>
        <v>0</v>
      </c>
      <c r="R35" s="72">
        <f t="shared" si="2"/>
        <v>0</v>
      </c>
      <c r="S35" s="11"/>
      <c r="T35" s="74"/>
      <c r="U35" s="74"/>
      <c r="V35" s="71">
        <f t="shared" si="16"/>
        <v>0</v>
      </c>
      <c r="W35" s="72">
        <f t="shared" si="4"/>
        <v>0</v>
      </c>
      <c r="X35" s="9"/>
      <c r="Y35" s="8"/>
      <c r="Z35" s="158"/>
      <c r="AA35" s="158"/>
      <c r="AB35" s="71">
        <f t="shared" si="5"/>
        <v>0</v>
      </c>
      <c r="AC35" s="72">
        <f t="shared" si="6"/>
        <v>0</v>
      </c>
      <c r="AD35" s="24"/>
      <c r="AE35" s="11"/>
      <c r="AF35" s="74"/>
      <c r="AG35" s="74"/>
      <c r="AH35" s="71">
        <f t="shared" si="7"/>
        <v>0</v>
      </c>
      <c r="AI35" s="72">
        <f t="shared" si="8"/>
        <v>0</v>
      </c>
      <c r="AJ35" s="9"/>
      <c r="AK35" s="8"/>
      <c r="AL35" s="158"/>
      <c r="AM35" s="158"/>
      <c r="AN35" s="71">
        <f t="shared" si="9"/>
        <v>0</v>
      </c>
      <c r="AO35" s="72">
        <f t="shared" si="10"/>
        <v>0</v>
      </c>
      <c r="AP35" s="11"/>
      <c r="AQ35" s="12"/>
      <c r="AR35" s="109"/>
      <c r="AS35" s="12">
        <f t="shared" si="11"/>
        <v>0</v>
      </c>
      <c r="AT35" s="15">
        <f t="shared" si="12"/>
        <v>0</v>
      </c>
      <c r="AU35" s="36">
        <f t="shared" si="13"/>
        <v>0</v>
      </c>
      <c r="AV35" s="36">
        <f t="shared" si="14"/>
        <v>0</v>
      </c>
      <c r="AW35" s="7">
        <f t="shared" si="15"/>
        <v>1000</v>
      </c>
    </row>
    <row r="36" spans="1:49" ht="12.75">
      <c r="A36" s="28">
        <v>28</v>
      </c>
      <c r="B36" s="32"/>
      <c r="C36" s="22"/>
      <c r="D36" s="23"/>
      <c r="E36" s="21"/>
      <c r="F36" s="21"/>
      <c r="G36" s="21"/>
      <c r="H36" s="16">
        <v>1000</v>
      </c>
      <c r="I36" s="14"/>
      <c r="J36" s="74"/>
      <c r="K36" s="24"/>
      <c r="L36" s="11"/>
      <c r="M36" s="25"/>
      <c r="N36" s="74">
        <f t="shared" si="17"/>
        <v>0</v>
      </c>
      <c r="O36" s="74"/>
      <c r="P36" s="74"/>
      <c r="Q36" s="71">
        <f t="shared" si="1"/>
        <v>0</v>
      </c>
      <c r="R36" s="72">
        <f t="shared" si="2"/>
        <v>0</v>
      </c>
      <c r="S36" s="11"/>
      <c r="T36" s="74"/>
      <c r="U36" s="74"/>
      <c r="V36" s="71">
        <f t="shared" si="16"/>
        <v>0</v>
      </c>
      <c r="W36" s="72">
        <f t="shared" si="4"/>
        <v>0</v>
      </c>
      <c r="X36" s="9"/>
      <c r="Y36" s="8"/>
      <c r="Z36" s="158"/>
      <c r="AA36" s="158"/>
      <c r="AB36" s="71">
        <f t="shared" si="5"/>
        <v>0</v>
      </c>
      <c r="AC36" s="72">
        <f t="shared" si="6"/>
        <v>0</v>
      </c>
      <c r="AD36" s="24"/>
      <c r="AE36" s="11"/>
      <c r="AF36" s="74"/>
      <c r="AG36" s="74"/>
      <c r="AH36" s="71">
        <f t="shared" si="7"/>
        <v>0</v>
      </c>
      <c r="AI36" s="72">
        <f t="shared" si="8"/>
        <v>0</v>
      </c>
      <c r="AJ36" s="9"/>
      <c r="AK36" s="8"/>
      <c r="AL36" s="158"/>
      <c r="AM36" s="158"/>
      <c r="AN36" s="71">
        <f t="shared" si="9"/>
        <v>0</v>
      </c>
      <c r="AO36" s="72">
        <f t="shared" si="10"/>
        <v>0</v>
      </c>
      <c r="AP36" s="11"/>
      <c r="AQ36" s="12"/>
      <c r="AR36" s="109"/>
      <c r="AS36" s="12">
        <f t="shared" si="11"/>
        <v>0</v>
      </c>
      <c r="AT36" s="15">
        <f t="shared" si="12"/>
        <v>0</v>
      </c>
      <c r="AU36" s="36">
        <f t="shared" si="13"/>
        <v>0</v>
      </c>
      <c r="AV36" s="36">
        <f t="shared" si="14"/>
        <v>0</v>
      </c>
      <c r="AW36" s="7">
        <f t="shared" si="15"/>
        <v>1000</v>
      </c>
    </row>
    <row r="37" spans="1:49" ht="12.75">
      <c r="A37" s="28">
        <v>29</v>
      </c>
      <c r="B37" s="32"/>
      <c r="C37" s="22"/>
      <c r="D37" s="23"/>
      <c r="E37" s="21"/>
      <c r="F37" s="21"/>
      <c r="G37" s="21"/>
      <c r="H37" s="16">
        <v>1000</v>
      </c>
      <c r="I37" s="14"/>
      <c r="J37" s="74"/>
      <c r="K37" s="24"/>
      <c r="L37" s="11"/>
      <c r="M37" s="25"/>
      <c r="N37" s="74">
        <f t="shared" si="17"/>
        <v>0</v>
      </c>
      <c r="O37" s="74"/>
      <c r="P37" s="74"/>
      <c r="Q37" s="71">
        <f t="shared" si="1"/>
        <v>0</v>
      </c>
      <c r="R37" s="72">
        <f t="shared" si="2"/>
        <v>0</v>
      </c>
      <c r="S37" s="11"/>
      <c r="T37" s="74"/>
      <c r="U37" s="74"/>
      <c r="V37" s="71">
        <f t="shared" si="16"/>
        <v>0</v>
      </c>
      <c r="W37" s="72">
        <f t="shared" si="4"/>
        <v>0</v>
      </c>
      <c r="X37" s="9"/>
      <c r="Y37" s="8"/>
      <c r="Z37" s="158"/>
      <c r="AA37" s="158"/>
      <c r="AB37" s="71">
        <f t="shared" si="5"/>
        <v>0</v>
      </c>
      <c r="AC37" s="72">
        <f t="shared" si="6"/>
        <v>0</v>
      </c>
      <c r="AD37" s="24"/>
      <c r="AE37" s="11"/>
      <c r="AF37" s="74"/>
      <c r="AG37" s="74"/>
      <c r="AH37" s="71">
        <f t="shared" si="7"/>
        <v>0</v>
      </c>
      <c r="AI37" s="72">
        <f t="shared" si="8"/>
        <v>0</v>
      </c>
      <c r="AJ37" s="9"/>
      <c r="AK37" s="8"/>
      <c r="AL37" s="158"/>
      <c r="AM37" s="158"/>
      <c r="AN37" s="71">
        <f t="shared" si="9"/>
        <v>0</v>
      </c>
      <c r="AO37" s="72">
        <f t="shared" si="10"/>
        <v>0</v>
      </c>
      <c r="AP37" s="11"/>
      <c r="AQ37" s="12"/>
      <c r="AR37" s="109"/>
      <c r="AS37" s="12">
        <f t="shared" si="11"/>
        <v>0</v>
      </c>
      <c r="AT37" s="15">
        <f t="shared" si="12"/>
        <v>0</v>
      </c>
      <c r="AU37" s="36">
        <f t="shared" si="13"/>
        <v>0</v>
      </c>
      <c r="AV37" s="36">
        <f t="shared" si="14"/>
        <v>0</v>
      </c>
      <c r="AW37" s="7">
        <f t="shared" si="15"/>
        <v>1000</v>
      </c>
    </row>
    <row r="38" spans="1:49" ht="12.75">
      <c r="A38" s="28">
        <v>30</v>
      </c>
      <c r="B38" s="32"/>
      <c r="C38" s="22"/>
      <c r="D38" s="23"/>
      <c r="E38" s="21"/>
      <c r="F38" s="21"/>
      <c r="G38" s="21"/>
      <c r="H38" s="16">
        <v>1000</v>
      </c>
      <c r="I38" s="14"/>
      <c r="J38" s="74"/>
      <c r="K38" s="24"/>
      <c r="L38" s="11"/>
      <c r="M38" s="25"/>
      <c r="N38" s="74">
        <f t="shared" si="17"/>
        <v>0</v>
      </c>
      <c r="O38" s="74"/>
      <c r="P38" s="74"/>
      <c r="Q38" s="71">
        <f t="shared" si="1"/>
        <v>0</v>
      </c>
      <c r="R38" s="72">
        <f t="shared" si="2"/>
        <v>0</v>
      </c>
      <c r="S38" s="11"/>
      <c r="T38" s="74"/>
      <c r="U38" s="74"/>
      <c r="V38" s="71">
        <f t="shared" si="16"/>
        <v>0</v>
      </c>
      <c r="W38" s="72">
        <f t="shared" si="4"/>
        <v>0</v>
      </c>
      <c r="X38" s="9"/>
      <c r="Y38" s="8"/>
      <c r="Z38" s="158"/>
      <c r="AA38" s="158"/>
      <c r="AB38" s="71">
        <f t="shared" si="5"/>
        <v>0</v>
      </c>
      <c r="AC38" s="72">
        <f t="shared" si="6"/>
        <v>0</v>
      </c>
      <c r="AD38" s="24"/>
      <c r="AE38" s="11"/>
      <c r="AF38" s="74"/>
      <c r="AG38" s="74"/>
      <c r="AH38" s="71">
        <f t="shared" si="7"/>
        <v>0</v>
      </c>
      <c r="AI38" s="72">
        <f t="shared" si="8"/>
        <v>0</v>
      </c>
      <c r="AJ38" s="9"/>
      <c r="AK38" s="8"/>
      <c r="AL38" s="158"/>
      <c r="AM38" s="158"/>
      <c r="AN38" s="71">
        <f t="shared" si="9"/>
        <v>0</v>
      </c>
      <c r="AO38" s="72">
        <f t="shared" si="10"/>
        <v>0</v>
      </c>
      <c r="AP38" s="11"/>
      <c r="AQ38" s="12"/>
      <c r="AR38" s="109"/>
      <c r="AS38" s="12">
        <f t="shared" si="11"/>
        <v>0</v>
      </c>
      <c r="AT38" s="15">
        <f t="shared" si="12"/>
        <v>0</v>
      </c>
      <c r="AU38" s="36">
        <f t="shared" si="13"/>
        <v>0</v>
      </c>
      <c r="AV38" s="36">
        <f t="shared" si="14"/>
        <v>0</v>
      </c>
      <c r="AW38" s="7">
        <f t="shared" si="15"/>
        <v>1000</v>
      </c>
    </row>
    <row r="39" spans="1:49" ht="12.75">
      <c r="A39" s="28">
        <v>31</v>
      </c>
      <c r="B39" s="32"/>
      <c r="C39" s="22"/>
      <c r="D39" s="23"/>
      <c r="E39" s="21"/>
      <c r="F39" s="21"/>
      <c r="G39" s="21"/>
      <c r="H39" s="16">
        <v>1000</v>
      </c>
      <c r="I39" s="14"/>
      <c r="J39" s="74"/>
      <c r="K39" s="24"/>
      <c r="L39" s="11"/>
      <c r="M39" s="25"/>
      <c r="N39" s="74">
        <f t="shared" si="17"/>
        <v>0</v>
      </c>
      <c r="O39" s="74"/>
      <c r="P39" s="74"/>
      <c r="Q39" s="71">
        <f t="shared" si="1"/>
        <v>0</v>
      </c>
      <c r="R39" s="72">
        <f t="shared" si="2"/>
        <v>0</v>
      </c>
      <c r="S39" s="11"/>
      <c r="T39" s="74"/>
      <c r="U39" s="74"/>
      <c r="V39" s="71">
        <f t="shared" si="16"/>
        <v>0</v>
      </c>
      <c r="W39" s="72">
        <f t="shared" si="4"/>
        <v>0</v>
      </c>
      <c r="X39" s="9"/>
      <c r="Y39" s="8"/>
      <c r="Z39" s="158"/>
      <c r="AA39" s="158"/>
      <c r="AB39" s="71">
        <f t="shared" si="5"/>
        <v>0</v>
      </c>
      <c r="AC39" s="72">
        <f t="shared" si="6"/>
        <v>0</v>
      </c>
      <c r="AD39" s="24"/>
      <c r="AE39" s="11"/>
      <c r="AF39" s="74"/>
      <c r="AG39" s="74"/>
      <c r="AH39" s="71">
        <f t="shared" si="7"/>
        <v>0</v>
      </c>
      <c r="AI39" s="72">
        <f t="shared" si="8"/>
        <v>0</v>
      </c>
      <c r="AJ39" s="9"/>
      <c r="AK39" s="8"/>
      <c r="AL39" s="158"/>
      <c r="AM39" s="158"/>
      <c r="AN39" s="71">
        <f t="shared" si="9"/>
        <v>0</v>
      </c>
      <c r="AO39" s="72">
        <f t="shared" si="10"/>
        <v>0</v>
      </c>
      <c r="AP39" s="11"/>
      <c r="AQ39" s="12"/>
      <c r="AR39" s="109"/>
      <c r="AS39" s="12">
        <f t="shared" si="11"/>
        <v>0</v>
      </c>
      <c r="AT39" s="15">
        <f t="shared" si="12"/>
        <v>0</v>
      </c>
      <c r="AU39" s="36">
        <f t="shared" si="13"/>
        <v>0</v>
      </c>
      <c r="AV39" s="36">
        <f t="shared" si="14"/>
        <v>0</v>
      </c>
      <c r="AW39" s="7">
        <f t="shared" si="15"/>
        <v>1000</v>
      </c>
    </row>
    <row r="40" spans="1:49" ht="12.75">
      <c r="A40" s="28">
        <v>32</v>
      </c>
      <c r="B40" s="32"/>
      <c r="C40" s="22"/>
      <c r="D40" s="23"/>
      <c r="E40" s="21"/>
      <c r="F40" s="21"/>
      <c r="G40" s="21"/>
      <c r="H40" s="16">
        <v>1000</v>
      </c>
      <c r="I40" s="14"/>
      <c r="J40" s="74"/>
      <c r="K40" s="24"/>
      <c r="L40" s="11"/>
      <c r="M40" s="25"/>
      <c r="N40" s="74">
        <f t="shared" si="17"/>
        <v>0</v>
      </c>
      <c r="O40" s="74"/>
      <c r="P40" s="74"/>
      <c r="Q40" s="71">
        <f t="shared" si="1"/>
        <v>0</v>
      </c>
      <c r="R40" s="72">
        <f t="shared" si="2"/>
        <v>0</v>
      </c>
      <c r="S40" s="11"/>
      <c r="T40" s="74"/>
      <c r="U40" s="74"/>
      <c r="V40" s="71">
        <f t="shared" si="16"/>
        <v>0</v>
      </c>
      <c r="W40" s="72">
        <f t="shared" si="4"/>
        <v>0</v>
      </c>
      <c r="X40" s="9"/>
      <c r="Y40" s="8"/>
      <c r="Z40" s="158"/>
      <c r="AA40" s="158"/>
      <c r="AB40" s="71">
        <f t="shared" si="5"/>
        <v>0</v>
      </c>
      <c r="AC40" s="72">
        <f t="shared" si="6"/>
        <v>0</v>
      </c>
      <c r="AD40" s="24"/>
      <c r="AE40" s="11"/>
      <c r="AF40" s="74"/>
      <c r="AG40" s="74"/>
      <c r="AH40" s="71">
        <f t="shared" si="7"/>
        <v>0</v>
      </c>
      <c r="AI40" s="72">
        <f t="shared" si="8"/>
        <v>0</v>
      </c>
      <c r="AJ40" s="9"/>
      <c r="AK40" s="8"/>
      <c r="AL40" s="158"/>
      <c r="AM40" s="158"/>
      <c r="AN40" s="71">
        <f t="shared" si="9"/>
        <v>0</v>
      </c>
      <c r="AO40" s="72">
        <f t="shared" si="10"/>
        <v>0</v>
      </c>
      <c r="AP40" s="11"/>
      <c r="AQ40" s="12"/>
      <c r="AR40" s="109"/>
      <c r="AS40" s="12">
        <f t="shared" si="11"/>
        <v>0</v>
      </c>
      <c r="AT40" s="15">
        <f t="shared" si="12"/>
        <v>0</v>
      </c>
      <c r="AU40" s="36">
        <f t="shared" si="13"/>
        <v>0</v>
      </c>
      <c r="AV40" s="36">
        <f t="shared" si="14"/>
        <v>0</v>
      </c>
      <c r="AW40" s="7">
        <f t="shared" si="15"/>
        <v>1000</v>
      </c>
    </row>
    <row r="41" spans="1:49" ht="12.75">
      <c r="A41" s="28">
        <v>33</v>
      </c>
      <c r="B41" s="32"/>
      <c r="C41" s="22"/>
      <c r="D41" s="23"/>
      <c r="E41" s="21"/>
      <c r="F41" s="21"/>
      <c r="G41" s="21"/>
      <c r="H41" s="16">
        <v>1000</v>
      </c>
      <c r="I41" s="14"/>
      <c r="J41" s="74"/>
      <c r="K41" s="24"/>
      <c r="L41" s="11"/>
      <c r="M41" s="25"/>
      <c r="N41" s="74">
        <f t="shared" si="17"/>
        <v>0</v>
      </c>
      <c r="O41" s="74"/>
      <c r="P41" s="74"/>
      <c r="Q41" s="71">
        <f t="shared" si="1"/>
        <v>0</v>
      </c>
      <c r="R41" s="72">
        <f t="shared" si="2"/>
        <v>0</v>
      </c>
      <c r="S41" s="11"/>
      <c r="T41" s="74"/>
      <c r="U41" s="74"/>
      <c r="V41" s="71">
        <f t="shared" si="16"/>
        <v>0</v>
      </c>
      <c r="W41" s="72">
        <f t="shared" si="4"/>
        <v>0</v>
      </c>
      <c r="X41" s="9"/>
      <c r="Y41" s="8"/>
      <c r="Z41" s="158"/>
      <c r="AA41" s="158"/>
      <c r="AB41" s="71">
        <f t="shared" si="5"/>
        <v>0</v>
      </c>
      <c r="AC41" s="72">
        <f t="shared" si="6"/>
        <v>0</v>
      </c>
      <c r="AD41" s="24"/>
      <c r="AE41" s="11"/>
      <c r="AF41" s="74"/>
      <c r="AG41" s="74"/>
      <c r="AH41" s="71">
        <f t="shared" si="7"/>
        <v>0</v>
      </c>
      <c r="AI41" s="72">
        <f t="shared" si="8"/>
        <v>0</v>
      </c>
      <c r="AJ41" s="9"/>
      <c r="AK41" s="8"/>
      <c r="AL41" s="158"/>
      <c r="AM41" s="158"/>
      <c r="AN41" s="71">
        <f t="shared" si="9"/>
        <v>0</v>
      </c>
      <c r="AO41" s="72">
        <f t="shared" si="10"/>
        <v>0</v>
      </c>
      <c r="AP41" s="11"/>
      <c r="AQ41" s="12"/>
      <c r="AR41" s="109"/>
      <c r="AS41" s="12">
        <f t="shared" si="11"/>
        <v>0</v>
      </c>
      <c r="AT41" s="15">
        <f t="shared" si="12"/>
        <v>0</v>
      </c>
      <c r="AU41" s="36">
        <f t="shared" si="13"/>
        <v>0</v>
      </c>
      <c r="AV41" s="36">
        <f t="shared" si="14"/>
        <v>0</v>
      </c>
      <c r="AW41" s="7">
        <f t="shared" si="15"/>
        <v>1000</v>
      </c>
    </row>
    <row r="42" spans="1:49" ht="12.75">
      <c r="A42" s="28">
        <v>34</v>
      </c>
      <c r="B42" s="32"/>
      <c r="C42" s="22"/>
      <c r="D42" s="23"/>
      <c r="E42" s="21"/>
      <c r="F42" s="21"/>
      <c r="G42" s="21"/>
      <c r="H42" s="16">
        <v>1000</v>
      </c>
      <c r="I42" s="14"/>
      <c r="J42" s="74"/>
      <c r="K42" s="24"/>
      <c r="L42" s="11"/>
      <c r="M42" s="25"/>
      <c r="N42" s="74">
        <f t="shared" si="17"/>
        <v>0</v>
      </c>
      <c r="O42" s="74"/>
      <c r="P42" s="74"/>
      <c r="Q42" s="71">
        <f t="shared" si="1"/>
        <v>0</v>
      </c>
      <c r="R42" s="72">
        <f t="shared" si="2"/>
        <v>0</v>
      </c>
      <c r="S42" s="11"/>
      <c r="T42" s="74"/>
      <c r="U42" s="74"/>
      <c r="V42" s="71">
        <f t="shared" si="16"/>
        <v>0</v>
      </c>
      <c r="W42" s="72">
        <f t="shared" si="4"/>
        <v>0</v>
      </c>
      <c r="X42" s="9"/>
      <c r="Y42" s="8"/>
      <c r="Z42" s="158"/>
      <c r="AA42" s="158"/>
      <c r="AB42" s="71">
        <f t="shared" si="5"/>
        <v>0</v>
      </c>
      <c r="AC42" s="72">
        <f t="shared" si="6"/>
        <v>0</v>
      </c>
      <c r="AD42" s="24"/>
      <c r="AE42" s="11"/>
      <c r="AF42" s="74"/>
      <c r="AG42" s="74"/>
      <c r="AH42" s="71">
        <f t="shared" si="7"/>
        <v>0</v>
      </c>
      <c r="AI42" s="72">
        <f t="shared" si="8"/>
        <v>0</v>
      </c>
      <c r="AJ42" s="9"/>
      <c r="AK42" s="8"/>
      <c r="AL42" s="158"/>
      <c r="AM42" s="158"/>
      <c r="AN42" s="71">
        <f t="shared" si="9"/>
        <v>0</v>
      </c>
      <c r="AO42" s="72">
        <f t="shared" si="10"/>
        <v>0</v>
      </c>
      <c r="AP42" s="11"/>
      <c r="AQ42" s="12"/>
      <c r="AR42" s="109"/>
      <c r="AS42" s="12">
        <f t="shared" si="11"/>
        <v>0</v>
      </c>
      <c r="AT42" s="15">
        <f t="shared" si="12"/>
        <v>0</v>
      </c>
      <c r="AU42" s="36">
        <f t="shared" si="13"/>
        <v>0</v>
      </c>
      <c r="AV42" s="36">
        <f t="shared" si="14"/>
        <v>0</v>
      </c>
      <c r="AW42" s="7">
        <f t="shared" si="15"/>
        <v>1000</v>
      </c>
    </row>
    <row r="43" spans="10:44" ht="12.75">
      <c r="J43" s="67"/>
      <c r="Q43" s="67"/>
      <c r="R43" s="67"/>
      <c r="V43" s="67"/>
      <c r="W43" s="67"/>
      <c r="AB43" s="67"/>
      <c r="AC43" s="67"/>
      <c r="AH43" s="67"/>
      <c r="AI43" s="67"/>
      <c r="AN43" s="67"/>
      <c r="AO43" s="67"/>
      <c r="AR43" s="63"/>
    </row>
    <row r="44" spans="1:59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5"/>
      <c r="I44" s="95"/>
      <c r="J44" s="95"/>
      <c r="K44" s="95"/>
      <c r="L44" s="37"/>
      <c r="M44" s="63"/>
      <c r="N44" s="68"/>
      <c r="O44" s="68"/>
      <c r="P44" s="68"/>
      <c r="Q44" s="37"/>
      <c r="R44" s="37"/>
      <c r="S44" s="67" t="str">
        <f>Osnovni_podatki!A11</f>
        <v>Predsednik B komisije:</v>
      </c>
      <c r="T44" s="67"/>
      <c r="U44" s="67"/>
      <c r="V44" s="67"/>
      <c r="W44" s="67"/>
      <c r="X44" s="67"/>
      <c r="Y44" s="37"/>
      <c r="Z44" s="37"/>
      <c r="AA44" s="37"/>
      <c r="AB44" s="37"/>
      <c r="AC44" s="67"/>
      <c r="AD44" s="67"/>
      <c r="AE44" s="37"/>
      <c r="AF44" s="37"/>
      <c r="AG44" s="37"/>
      <c r="AH44" s="67"/>
      <c r="AI44" s="67"/>
      <c r="AJ44" s="37"/>
      <c r="AK44" s="63"/>
      <c r="AL44" s="63"/>
      <c r="AM44" s="63"/>
      <c r="AN44" s="63"/>
      <c r="AO44" s="37"/>
      <c r="AP44" s="37"/>
      <c r="AQ44" s="37"/>
      <c r="AR44" s="63"/>
      <c r="AS44" s="108"/>
      <c r="AT44" s="100"/>
      <c r="AU44" s="57"/>
      <c r="AV44" s="105"/>
      <c r="AW44" s="108" t="str">
        <f>Osnovni_podatki!A12</f>
        <v>Vodja tekmovanja:</v>
      </c>
      <c r="AX44" s="37"/>
      <c r="AY44" s="37"/>
      <c r="AZ44" s="37"/>
      <c r="BB44" s="37"/>
      <c r="BC44" s="37"/>
      <c r="BD44" s="37"/>
      <c r="BE44" s="37"/>
      <c r="BF44" s="37"/>
      <c r="BG44" s="37"/>
    </row>
    <row r="45" spans="1:59" ht="12.75">
      <c r="A45" s="37">
        <f>Osnovni_podatki!B10</f>
        <v>0</v>
      </c>
      <c r="B45" s="37"/>
      <c r="C45" s="37"/>
      <c r="D45" s="37"/>
      <c r="E45" s="37"/>
      <c r="F45" s="37"/>
      <c r="G45" s="37"/>
      <c r="H45" s="95"/>
      <c r="I45" s="95"/>
      <c r="J45" s="95"/>
      <c r="K45" s="95"/>
      <c r="L45" s="37"/>
      <c r="M45" s="63"/>
      <c r="N45" s="68"/>
      <c r="O45" s="68"/>
      <c r="P45" s="68"/>
      <c r="Q45" s="37"/>
      <c r="R45" s="37"/>
      <c r="S45" s="67">
        <f>Osnovni_podatki!B11</f>
        <v>0</v>
      </c>
      <c r="T45" s="67"/>
      <c r="U45" s="67"/>
      <c r="V45" s="67"/>
      <c r="W45" s="67"/>
      <c r="X45" s="67"/>
      <c r="Y45" s="37"/>
      <c r="Z45" s="37"/>
      <c r="AA45" s="37"/>
      <c r="AB45" s="37"/>
      <c r="AC45" s="67"/>
      <c r="AD45" s="67"/>
      <c r="AE45" s="37"/>
      <c r="AF45" s="37"/>
      <c r="AG45" s="37"/>
      <c r="AH45" s="67"/>
      <c r="AI45" s="67"/>
      <c r="AJ45" s="37"/>
      <c r="AK45" s="63"/>
      <c r="AL45" s="63"/>
      <c r="AM45" s="63"/>
      <c r="AN45" s="63"/>
      <c r="AO45" s="37"/>
      <c r="AP45" s="37"/>
      <c r="AQ45" s="37"/>
      <c r="AR45" s="63"/>
      <c r="AS45" s="108"/>
      <c r="AT45" s="100"/>
      <c r="AU45" s="57"/>
      <c r="AV45" s="105"/>
      <c r="AW45" s="108">
        <f>Osnovni_podatki!B12</f>
        <v>0</v>
      </c>
      <c r="AX45" s="37"/>
      <c r="AY45" s="37"/>
      <c r="AZ45" s="37"/>
      <c r="BB45" s="37"/>
      <c r="BC45" s="37"/>
      <c r="BD45" s="37"/>
      <c r="BE45" s="37"/>
      <c r="BF45" s="37"/>
      <c r="BG45" s="37"/>
    </row>
    <row r="46" spans="10:44" ht="12.75">
      <c r="J46" s="67"/>
      <c r="Q46" s="67"/>
      <c r="R46" s="67"/>
      <c r="V46" s="67"/>
      <c r="W46" s="67"/>
      <c r="AB46" s="67"/>
      <c r="AC46" s="67"/>
      <c r="AH46" s="67"/>
      <c r="AI46" s="67"/>
      <c r="AN46" s="67"/>
      <c r="AO46" s="67"/>
      <c r="AR46" s="63"/>
    </row>
    <row r="47" spans="10:44" ht="12.75">
      <c r="J47" s="67"/>
      <c r="Q47" s="67"/>
      <c r="R47" s="67"/>
      <c r="V47" s="67"/>
      <c r="W47" s="67"/>
      <c r="AB47" s="67"/>
      <c r="AC47" s="67"/>
      <c r="AH47" s="67"/>
      <c r="AI47" s="67"/>
      <c r="AN47" s="67"/>
      <c r="AO47" s="67"/>
      <c r="AR47" s="63"/>
    </row>
    <row r="48" spans="10:44" ht="12.75">
      <c r="J48" s="67"/>
      <c r="Q48" s="67"/>
      <c r="R48" s="67"/>
      <c r="V48" s="67"/>
      <c r="W48" s="67"/>
      <c r="AB48" s="67"/>
      <c r="AC48" s="67"/>
      <c r="AH48" s="67"/>
      <c r="AI48" s="67"/>
      <c r="AN48" s="67"/>
      <c r="AO48" s="67"/>
      <c r="AR48" s="63"/>
    </row>
    <row r="49" spans="10:44" ht="12.75">
      <c r="J49" s="67"/>
      <c r="Q49" s="67"/>
      <c r="R49" s="67"/>
      <c r="V49" s="67"/>
      <c r="W49" s="67"/>
      <c r="AB49" s="67"/>
      <c r="AC49" s="67"/>
      <c r="AH49" s="67"/>
      <c r="AI49" s="67"/>
      <c r="AN49" s="67"/>
      <c r="AO49" s="67"/>
      <c r="AR49" s="63"/>
    </row>
    <row r="50" spans="10:44" ht="12.75">
      <c r="J50" s="67"/>
      <c r="Q50" s="67"/>
      <c r="R50" s="67"/>
      <c r="V50" s="67"/>
      <c r="W50" s="67"/>
      <c r="AB50" s="67"/>
      <c r="AC50" s="67"/>
      <c r="AH50" s="67"/>
      <c r="AI50" s="67"/>
      <c r="AN50" s="67"/>
      <c r="AO50" s="67"/>
      <c r="AR50" s="63"/>
    </row>
    <row r="51" spans="10:44" ht="12.75">
      <c r="J51" s="67"/>
      <c r="Q51" s="67"/>
      <c r="R51" s="67"/>
      <c r="V51" s="67"/>
      <c r="W51" s="67"/>
      <c r="AB51" s="67"/>
      <c r="AC51" s="67"/>
      <c r="AH51" s="67"/>
      <c r="AI51" s="67"/>
      <c r="AN51" s="67"/>
      <c r="AO51" s="67"/>
      <c r="AR51" s="63"/>
    </row>
    <row r="52" spans="10:44" ht="12.75">
      <c r="J52" s="67"/>
      <c r="Q52" s="67"/>
      <c r="R52" s="67"/>
      <c r="V52" s="67"/>
      <c r="W52" s="67"/>
      <c r="AB52" s="67"/>
      <c r="AC52" s="67"/>
      <c r="AH52" s="67"/>
      <c r="AI52" s="67"/>
      <c r="AN52" s="67"/>
      <c r="AO52" s="67"/>
      <c r="AR52" s="63"/>
    </row>
    <row r="53" spans="10:44" ht="12.75">
      <c r="J53" s="67"/>
      <c r="Q53" s="67"/>
      <c r="R53" s="67"/>
      <c r="V53" s="67"/>
      <c r="W53" s="67"/>
      <c r="AB53" s="67"/>
      <c r="AC53" s="67"/>
      <c r="AH53" s="67"/>
      <c r="AI53" s="67"/>
      <c r="AN53" s="67"/>
      <c r="AO53" s="67"/>
      <c r="AR53" s="63"/>
    </row>
    <row r="54" spans="10:44" ht="12.75">
      <c r="J54" s="67"/>
      <c r="Q54" s="67"/>
      <c r="R54" s="67"/>
      <c r="V54" s="67"/>
      <c r="W54" s="67"/>
      <c r="AB54" s="67"/>
      <c r="AC54" s="67"/>
      <c r="AH54" s="67"/>
      <c r="AI54" s="67"/>
      <c r="AN54" s="67"/>
      <c r="AO54" s="67"/>
      <c r="AR54" s="63"/>
    </row>
    <row r="55" spans="10:44" ht="12.75">
      <c r="J55" s="67"/>
      <c r="Q55" s="67"/>
      <c r="R55" s="67"/>
      <c r="V55" s="67"/>
      <c r="W55" s="67"/>
      <c r="AB55" s="67"/>
      <c r="AC55" s="67"/>
      <c r="AH55" s="67"/>
      <c r="AI55" s="67"/>
      <c r="AN55" s="67"/>
      <c r="AO55" s="67"/>
      <c r="AR55" s="63"/>
    </row>
    <row r="56" spans="10:44" ht="12.75">
      <c r="J56" s="67"/>
      <c r="Q56" s="67"/>
      <c r="R56" s="67"/>
      <c r="V56" s="67"/>
      <c r="W56" s="67"/>
      <c r="AB56" s="67"/>
      <c r="AC56" s="67"/>
      <c r="AH56" s="67"/>
      <c r="AI56" s="67"/>
      <c r="AN56" s="67"/>
      <c r="AO56" s="67"/>
      <c r="AR56" s="63"/>
    </row>
    <row r="57" spans="10:44" ht="12.75">
      <c r="J57" s="67"/>
      <c r="Q57" s="67"/>
      <c r="R57" s="67"/>
      <c r="V57" s="67"/>
      <c r="W57" s="67"/>
      <c r="AB57" s="67"/>
      <c r="AC57" s="67"/>
      <c r="AH57" s="67"/>
      <c r="AI57" s="67"/>
      <c r="AN57" s="67"/>
      <c r="AO57" s="67"/>
      <c r="AR57" s="63"/>
    </row>
    <row r="58" spans="10:44" ht="12.75">
      <c r="J58" s="67"/>
      <c r="Q58" s="67"/>
      <c r="R58" s="67"/>
      <c r="V58" s="67"/>
      <c r="W58" s="67"/>
      <c r="AB58" s="67"/>
      <c r="AC58" s="67"/>
      <c r="AH58" s="67"/>
      <c r="AI58" s="67"/>
      <c r="AN58" s="67"/>
      <c r="AO58" s="67"/>
      <c r="AR58" s="63"/>
    </row>
    <row r="59" spans="10:44" ht="12.75">
      <c r="J59" s="67"/>
      <c r="Q59" s="67"/>
      <c r="R59" s="67"/>
      <c r="V59" s="67"/>
      <c r="W59" s="67"/>
      <c r="AB59" s="67"/>
      <c r="AC59" s="67"/>
      <c r="AH59" s="67"/>
      <c r="AI59" s="67"/>
      <c r="AN59" s="67"/>
      <c r="AO59" s="67"/>
      <c r="AR59" s="63"/>
    </row>
    <row r="60" spans="10:44" ht="12.75">
      <c r="J60" s="67"/>
      <c r="Q60" s="67"/>
      <c r="R60" s="67"/>
      <c r="V60" s="67"/>
      <c r="W60" s="67"/>
      <c r="AB60" s="67"/>
      <c r="AC60" s="67"/>
      <c r="AH60" s="67"/>
      <c r="AI60" s="67"/>
      <c r="AN60" s="67"/>
      <c r="AO60" s="67"/>
      <c r="AR60" s="63"/>
    </row>
    <row r="61" spans="10:44" ht="12.75">
      <c r="J61" s="67"/>
      <c r="Q61" s="67"/>
      <c r="R61" s="67"/>
      <c r="V61" s="67"/>
      <c r="W61" s="67"/>
      <c r="AB61" s="67"/>
      <c r="AC61" s="67"/>
      <c r="AH61" s="67"/>
      <c r="AI61" s="67"/>
      <c r="AN61" s="67"/>
      <c r="AO61" s="67"/>
      <c r="AR61" s="63"/>
    </row>
    <row r="62" ht="12.75">
      <c r="AR62" s="63"/>
    </row>
    <row r="63" ht="12.75">
      <c r="AR63" s="63"/>
    </row>
    <row r="64" ht="12.75">
      <c r="AR64" s="63"/>
    </row>
  </sheetData>
  <sheetProtection selectLockedCells="1"/>
  <mergeCells count="33">
    <mergeCell ref="T6:Y6"/>
    <mergeCell ref="Z6:AE6"/>
    <mergeCell ref="AF6:AK6"/>
    <mergeCell ref="AL6:AP6"/>
    <mergeCell ref="A6:A8"/>
    <mergeCell ref="B6:B8"/>
    <mergeCell ref="C6:C8"/>
    <mergeCell ref="D6:D8"/>
    <mergeCell ref="E6:E8"/>
    <mergeCell ref="F6:F8"/>
    <mergeCell ref="G6:G8"/>
    <mergeCell ref="X7:Y7"/>
    <mergeCell ref="AJ7:AK7"/>
    <mergeCell ref="N7:N8"/>
    <mergeCell ref="AD7:AE7"/>
    <mergeCell ref="I6:I8"/>
    <mergeCell ref="K7:L7"/>
    <mergeCell ref="K6:N6"/>
    <mergeCell ref="H6:H8"/>
    <mergeCell ref="AR6:AR8"/>
    <mergeCell ref="AW6:AW8"/>
    <mergeCell ref="J6:J8"/>
    <mergeCell ref="Q7:R7"/>
    <mergeCell ref="V7:W7"/>
    <mergeCell ref="AB7:AC7"/>
    <mergeCell ref="AH7:AI7"/>
    <mergeCell ref="O6:S6"/>
    <mergeCell ref="AQ6:AQ8"/>
    <mergeCell ref="AN7:AO7"/>
    <mergeCell ref="AS6:AS8"/>
    <mergeCell ref="AT6:AT8"/>
    <mergeCell ref="AU6:AU8"/>
    <mergeCell ref="AV6:AV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G6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5.00390625" style="0" customWidth="1"/>
    <col min="4" max="4" width="28.125" style="0" bestFit="1" customWidth="1"/>
    <col min="5" max="5" width="23.625" style="0" customWidth="1"/>
    <col min="6" max="6" width="20.75390625" style="0" customWidth="1"/>
    <col min="7" max="7" width="24.875" style="0" customWidth="1"/>
    <col min="8" max="8" width="5.75390625" style="0" bestFit="1" customWidth="1"/>
    <col min="9" max="9" width="8.75390625" style="13" customWidth="1"/>
    <col min="10" max="10" width="3.625" style="68" customWidth="1"/>
    <col min="11" max="11" width="6.375" style="5" customWidth="1"/>
    <col min="12" max="12" width="5.875" style="0" customWidth="1"/>
    <col min="13" max="13" width="8.625" style="0" customWidth="1"/>
    <col min="14" max="14" width="4.25390625" style="0" customWidth="1"/>
    <col min="15" max="15" width="9.125" style="0" customWidth="1"/>
    <col min="16" max="16" width="8.875" style="0" customWidth="1"/>
    <col min="17" max="18" width="3.125" style="68" customWidth="1"/>
    <col min="19" max="21" width="7.625" style="0" customWidth="1"/>
    <col min="22" max="23" width="3.125" style="68" customWidth="1"/>
    <col min="24" max="24" width="5.75390625" style="0" customWidth="1"/>
    <col min="25" max="25" width="6.125" style="0" customWidth="1"/>
    <col min="26" max="26" width="8.875" style="0" customWidth="1"/>
    <col min="27" max="27" width="9.125" style="0" customWidth="1"/>
    <col min="28" max="29" width="3.125" style="68" customWidth="1"/>
    <col min="30" max="30" width="5.375" style="2" customWidth="1"/>
    <col min="31" max="31" width="5.625" style="0" bestFit="1" customWidth="1"/>
    <col min="32" max="32" width="10.375" style="0" customWidth="1"/>
    <col min="33" max="33" width="9.625" style="0" customWidth="1"/>
    <col min="34" max="35" width="3.125" style="68" customWidth="1"/>
    <col min="36" max="36" width="6.75390625" style="0" customWidth="1"/>
    <col min="37" max="37" width="5.75390625" style="0" customWidth="1"/>
    <col min="38" max="39" width="9.875" style="0" customWidth="1"/>
    <col min="40" max="41" width="3.125" style="68" customWidth="1"/>
    <col min="42" max="42" width="6.75390625" style="0" customWidth="1"/>
    <col min="43" max="43" width="8.75390625" style="13" customWidth="1"/>
    <col min="44" max="44" width="6.75390625" style="64" customWidth="1"/>
    <col min="45" max="46" width="8.75390625" style="13" customWidth="1"/>
    <col min="47" max="47" width="8.75390625" style="5" customWidth="1"/>
    <col min="48" max="48" width="8.00390625" style="1" customWidth="1"/>
    <col min="49" max="49" width="8.875" style="1" customWidth="1"/>
  </cols>
  <sheetData>
    <row r="1" spans="1:51" s="43" customFormat="1" ht="18.75">
      <c r="A1" s="44" t="str">
        <f>Osnovni_podatki!B7</f>
        <v>GZ Tržič, GZ Naklo</v>
      </c>
      <c r="B1" s="44"/>
      <c r="C1" s="44"/>
      <c r="D1" s="44"/>
      <c r="E1" s="44"/>
      <c r="F1" s="44"/>
      <c r="G1" s="44"/>
      <c r="H1" s="44"/>
      <c r="I1" s="45" t="str">
        <f>Osnovni_podatki!B6</f>
        <v>17. tekmovanje gasilcev pripravnikov v gasilski orientaciji</v>
      </c>
      <c r="J1" s="65"/>
      <c r="K1" s="44"/>
      <c r="L1" s="44"/>
      <c r="M1" s="44"/>
      <c r="N1" s="44"/>
      <c r="O1" s="44"/>
      <c r="P1" s="44"/>
      <c r="Q1" s="65"/>
      <c r="R1" s="65"/>
      <c r="S1" s="45"/>
      <c r="T1" s="45"/>
      <c r="U1" s="45"/>
      <c r="V1" s="65"/>
      <c r="W1" s="65"/>
      <c r="AB1" s="65"/>
      <c r="AC1" s="65"/>
      <c r="AD1" s="45"/>
      <c r="AE1" s="45"/>
      <c r="AF1" s="45"/>
      <c r="AG1" s="45"/>
      <c r="AH1" s="65"/>
      <c r="AI1" s="65"/>
      <c r="AJ1" s="45"/>
      <c r="AK1" s="45"/>
      <c r="AL1" s="45"/>
      <c r="AM1" s="45"/>
      <c r="AN1" s="65"/>
      <c r="AO1" s="65"/>
      <c r="AP1" s="45"/>
      <c r="AQ1" s="45"/>
      <c r="AR1" s="61"/>
      <c r="AS1" s="45"/>
      <c r="AT1" s="45"/>
      <c r="AU1" s="46"/>
      <c r="AV1" s="46"/>
      <c r="AW1" s="47" t="str">
        <f>Osnovni_podatki!B8&amp;", "&amp;TEXT(Osnovni_podatki!B9,"dd. mmmm yyyy")</f>
        <v>Podbrezje, 16. september 2017</v>
      </c>
      <c r="AY1" s="46"/>
    </row>
    <row r="2" spans="1:56" s="1" customFormat="1" ht="18">
      <c r="A2" s="48"/>
      <c r="B2" s="48"/>
      <c r="C2" s="48"/>
      <c r="D2" s="37"/>
      <c r="E2" s="49"/>
      <c r="F2" s="49"/>
      <c r="G2" s="49"/>
      <c r="H2" s="49"/>
      <c r="I2" s="49"/>
      <c r="J2" s="66"/>
      <c r="K2" s="49"/>
      <c r="L2" s="49"/>
      <c r="M2" s="49"/>
      <c r="N2" s="49"/>
      <c r="O2" s="49"/>
      <c r="P2" s="49"/>
      <c r="Q2" s="66"/>
      <c r="R2" s="66"/>
      <c r="S2" s="54"/>
      <c r="T2" s="54"/>
      <c r="U2" s="54"/>
      <c r="V2" s="66"/>
      <c r="W2" s="66"/>
      <c r="X2" s="48"/>
      <c r="Y2" s="50"/>
      <c r="Z2" s="50"/>
      <c r="AA2" s="50"/>
      <c r="AB2" s="66"/>
      <c r="AC2" s="66"/>
      <c r="AD2" s="53"/>
      <c r="AE2" s="54"/>
      <c r="AF2" s="54"/>
      <c r="AG2" s="54"/>
      <c r="AH2" s="66"/>
      <c r="AI2" s="66"/>
      <c r="AJ2" s="51"/>
      <c r="AK2" s="52"/>
      <c r="AL2" s="52"/>
      <c r="AM2" s="52"/>
      <c r="AN2" s="66"/>
      <c r="AO2" s="66"/>
      <c r="AP2" s="50"/>
      <c r="AQ2" s="50"/>
      <c r="AR2" s="62"/>
      <c r="AS2" s="52"/>
      <c r="AT2" s="52"/>
      <c r="AU2" s="52"/>
      <c r="AV2" s="48"/>
      <c r="AW2" s="55"/>
      <c r="AX2" s="55"/>
      <c r="AY2" s="48"/>
      <c r="AZ2" s="48"/>
      <c r="BA2" s="4"/>
      <c r="BB2" s="4"/>
      <c r="BC2" s="4"/>
      <c r="BD2" s="4"/>
    </row>
    <row r="3" spans="1:56" ht="12.75">
      <c r="A3" s="37"/>
      <c r="B3" s="37"/>
      <c r="C3" s="37"/>
      <c r="D3" s="37"/>
      <c r="E3" s="37"/>
      <c r="F3" s="37"/>
      <c r="G3" s="37"/>
      <c r="H3" s="37"/>
      <c r="I3" s="37"/>
      <c r="J3" s="67"/>
      <c r="K3" s="37"/>
      <c r="L3" s="37"/>
      <c r="M3" s="37"/>
      <c r="N3" s="37"/>
      <c r="O3" s="37"/>
      <c r="P3" s="37"/>
      <c r="Q3" s="67"/>
      <c r="R3" s="67"/>
      <c r="S3" s="37"/>
      <c r="T3" s="37"/>
      <c r="U3" s="37"/>
      <c r="V3" s="67"/>
      <c r="W3" s="67"/>
      <c r="X3" s="56"/>
      <c r="Y3" s="56"/>
      <c r="Z3" s="56"/>
      <c r="AA3" s="56"/>
      <c r="AB3" s="67"/>
      <c r="AC3" s="67"/>
      <c r="AD3" s="56"/>
      <c r="AE3" s="37"/>
      <c r="AF3" s="37"/>
      <c r="AG3" s="37"/>
      <c r="AH3" s="67"/>
      <c r="AI3" s="67"/>
      <c r="AJ3" s="56"/>
      <c r="AK3" s="26"/>
      <c r="AL3" s="26"/>
      <c r="AM3" s="26"/>
      <c r="AN3" s="67"/>
      <c r="AO3" s="67"/>
      <c r="AP3" s="37"/>
      <c r="AQ3" s="37"/>
      <c r="AR3" s="63"/>
      <c r="AS3" s="26"/>
      <c r="AT3" s="26"/>
      <c r="AU3" s="27"/>
      <c r="AV3" s="48"/>
      <c r="AW3" s="48"/>
      <c r="AX3" s="37"/>
      <c r="AY3" s="37"/>
      <c r="AZ3" s="37"/>
      <c r="BA3" s="3"/>
      <c r="BB3" s="3"/>
      <c r="BC3" s="3"/>
      <c r="BD3" s="3"/>
    </row>
    <row r="4" spans="1:56" ht="18" customHeight="1">
      <c r="A4" s="37"/>
      <c r="B4" s="37"/>
      <c r="C4" s="37"/>
      <c r="D4" s="60" t="s">
        <v>66</v>
      </c>
      <c r="E4" s="37"/>
      <c r="F4" s="37"/>
      <c r="G4" s="37"/>
      <c r="H4" s="37"/>
      <c r="I4" s="37"/>
      <c r="J4" s="67"/>
      <c r="K4" s="37"/>
      <c r="L4" s="37"/>
      <c r="M4" s="37"/>
      <c r="N4" s="37"/>
      <c r="O4" s="37"/>
      <c r="P4" s="37"/>
      <c r="Q4" s="67"/>
      <c r="R4" s="67"/>
      <c r="S4" s="37"/>
      <c r="T4" s="37"/>
      <c r="U4" s="37"/>
      <c r="V4" s="67"/>
      <c r="W4" s="67"/>
      <c r="X4" s="37"/>
      <c r="Y4" s="37"/>
      <c r="Z4" s="37"/>
      <c r="AA4" s="37"/>
      <c r="AB4" s="67"/>
      <c r="AC4" s="67"/>
      <c r="AD4" s="37"/>
      <c r="AE4" s="37"/>
      <c r="AF4" s="37"/>
      <c r="AG4" s="37"/>
      <c r="AH4" s="67"/>
      <c r="AI4" s="67"/>
      <c r="AJ4" s="37"/>
      <c r="AK4" s="37"/>
      <c r="AL4" s="37"/>
      <c r="AM4" s="37"/>
      <c r="AN4" s="67"/>
      <c r="AO4" s="67"/>
      <c r="AP4" s="37"/>
      <c r="AQ4" s="37"/>
      <c r="AR4" s="63"/>
      <c r="AS4" s="26"/>
      <c r="AT4" s="48"/>
      <c r="AU4" s="48"/>
      <c r="AV4" s="48"/>
      <c r="AW4" s="48"/>
      <c r="AX4" s="48"/>
      <c r="AY4" s="48"/>
      <c r="AZ4" s="37"/>
      <c r="BA4" s="3"/>
      <c r="BB4" s="3"/>
      <c r="BC4" s="3"/>
      <c r="BD4" s="3"/>
    </row>
    <row r="5" spans="1:56" ht="18" customHeight="1">
      <c r="A5" s="37"/>
      <c r="B5" s="37"/>
      <c r="C5" s="37"/>
      <c r="D5" s="60"/>
      <c r="E5" s="37"/>
      <c r="F5" s="37"/>
      <c r="G5" s="37"/>
      <c r="H5" s="37"/>
      <c r="I5" s="37"/>
      <c r="J5" s="67"/>
      <c r="K5" s="37"/>
      <c r="L5" s="37"/>
      <c r="M5" s="37"/>
      <c r="N5" s="37"/>
      <c r="O5" s="37"/>
      <c r="P5" s="37"/>
      <c r="Q5" s="67"/>
      <c r="R5" s="67"/>
      <c r="S5" s="37"/>
      <c r="T5" s="37"/>
      <c r="U5" s="37"/>
      <c r="V5" s="67"/>
      <c r="W5" s="67"/>
      <c r="X5" s="37"/>
      <c r="Y5" s="37"/>
      <c r="Z5" s="37"/>
      <c r="AA5" s="37"/>
      <c r="AB5" s="67"/>
      <c r="AC5" s="67"/>
      <c r="AD5" s="37"/>
      <c r="AE5" s="37"/>
      <c r="AF5" s="37"/>
      <c r="AG5" s="37"/>
      <c r="AH5" s="67"/>
      <c r="AI5" s="67"/>
      <c r="AJ5" s="37"/>
      <c r="AK5" s="37"/>
      <c r="AL5" s="37"/>
      <c r="AM5" s="37"/>
      <c r="AN5" s="67"/>
      <c r="AO5" s="67"/>
      <c r="AP5" s="37"/>
      <c r="AQ5" s="37"/>
      <c r="AR5" s="63"/>
      <c r="AS5" s="26"/>
      <c r="AT5" s="48"/>
      <c r="AU5" s="48"/>
      <c r="AV5" s="48"/>
      <c r="AW5" s="48"/>
      <c r="AX5" s="48"/>
      <c r="AY5" s="48"/>
      <c r="AZ5" s="37"/>
      <c r="BA5" s="3"/>
      <c r="BB5" s="3"/>
      <c r="BC5" s="3"/>
      <c r="BD5" s="3"/>
    </row>
    <row r="6" spans="1:56" ht="18" customHeight="1">
      <c r="A6" s="129" t="s">
        <v>15</v>
      </c>
      <c r="B6" s="129" t="s">
        <v>14</v>
      </c>
      <c r="C6" s="129" t="s">
        <v>35</v>
      </c>
      <c r="D6" s="129" t="s">
        <v>4</v>
      </c>
      <c r="E6" s="129" t="s">
        <v>19</v>
      </c>
      <c r="F6" s="129" t="s">
        <v>29</v>
      </c>
      <c r="G6" s="129" t="s">
        <v>30</v>
      </c>
      <c r="H6" s="129" t="s">
        <v>31</v>
      </c>
      <c r="I6" s="146" t="s">
        <v>16</v>
      </c>
      <c r="J6" s="111" t="s">
        <v>43</v>
      </c>
      <c r="K6" s="135" t="s">
        <v>6</v>
      </c>
      <c r="L6" s="136"/>
      <c r="M6" s="136"/>
      <c r="N6" s="137"/>
      <c r="O6" s="126" t="s">
        <v>5</v>
      </c>
      <c r="P6" s="127"/>
      <c r="Q6" s="127"/>
      <c r="R6" s="127"/>
      <c r="S6" s="128"/>
      <c r="T6" s="156" t="s">
        <v>0</v>
      </c>
      <c r="U6" s="149"/>
      <c r="V6" s="149"/>
      <c r="W6" s="149"/>
      <c r="X6" s="149"/>
      <c r="Y6" s="157"/>
      <c r="Z6" s="156" t="s">
        <v>2</v>
      </c>
      <c r="AA6" s="149"/>
      <c r="AB6" s="149"/>
      <c r="AC6" s="149"/>
      <c r="AD6" s="149"/>
      <c r="AE6" s="157"/>
      <c r="AF6" s="156" t="s">
        <v>1</v>
      </c>
      <c r="AG6" s="149"/>
      <c r="AH6" s="149"/>
      <c r="AI6" s="149"/>
      <c r="AJ6" s="149"/>
      <c r="AK6" s="157"/>
      <c r="AL6" s="126" t="s">
        <v>10</v>
      </c>
      <c r="AM6" s="127"/>
      <c r="AN6" s="127"/>
      <c r="AO6" s="127"/>
      <c r="AP6" s="128"/>
      <c r="AQ6" s="125" t="s">
        <v>33</v>
      </c>
      <c r="AR6" s="116" t="s">
        <v>63</v>
      </c>
      <c r="AS6" s="125" t="s">
        <v>34</v>
      </c>
      <c r="AT6" s="125" t="s">
        <v>18</v>
      </c>
      <c r="AU6" s="125" t="s">
        <v>17</v>
      </c>
      <c r="AV6" s="125" t="s">
        <v>20</v>
      </c>
      <c r="AW6" s="123" t="s">
        <v>3</v>
      </c>
      <c r="AX6" s="48"/>
      <c r="AY6" s="48"/>
      <c r="AZ6" s="37"/>
      <c r="BA6" s="3"/>
      <c r="BB6" s="3"/>
      <c r="BC6" s="3"/>
      <c r="BD6" s="3"/>
    </row>
    <row r="7" spans="1:56" ht="39.75" customHeight="1">
      <c r="A7" s="129"/>
      <c r="B7" s="129"/>
      <c r="C7" s="129"/>
      <c r="D7" s="129"/>
      <c r="E7" s="129"/>
      <c r="F7" s="129"/>
      <c r="G7" s="129"/>
      <c r="H7" s="129"/>
      <c r="I7" s="147"/>
      <c r="J7" s="112"/>
      <c r="K7" s="122" t="s">
        <v>38</v>
      </c>
      <c r="L7" s="114"/>
      <c r="M7" s="75" t="s">
        <v>60</v>
      </c>
      <c r="N7" s="138" t="s">
        <v>56</v>
      </c>
      <c r="O7" s="150" t="s">
        <v>71</v>
      </c>
      <c r="P7" s="150" t="s">
        <v>70</v>
      </c>
      <c r="Q7" s="114" t="s">
        <v>40</v>
      </c>
      <c r="R7" s="114"/>
      <c r="S7" s="73" t="s">
        <v>54</v>
      </c>
      <c r="T7" s="150" t="s">
        <v>71</v>
      </c>
      <c r="U7" s="150" t="s">
        <v>70</v>
      </c>
      <c r="V7" s="114" t="s">
        <v>40</v>
      </c>
      <c r="W7" s="114"/>
      <c r="X7" s="114" t="s">
        <v>58</v>
      </c>
      <c r="Y7" s="115"/>
      <c r="Z7" s="150" t="s">
        <v>71</v>
      </c>
      <c r="AA7" s="150" t="s">
        <v>70</v>
      </c>
      <c r="AB7" s="114" t="s">
        <v>40</v>
      </c>
      <c r="AC7" s="114"/>
      <c r="AD7" s="114" t="s">
        <v>59</v>
      </c>
      <c r="AE7" s="115"/>
      <c r="AF7" s="150" t="s">
        <v>71</v>
      </c>
      <c r="AG7" s="150" t="s">
        <v>70</v>
      </c>
      <c r="AH7" s="114" t="s">
        <v>40</v>
      </c>
      <c r="AI7" s="114"/>
      <c r="AJ7" s="114" t="s">
        <v>36</v>
      </c>
      <c r="AK7" s="115"/>
      <c r="AL7" s="150" t="s">
        <v>71</v>
      </c>
      <c r="AM7" s="150" t="s">
        <v>70</v>
      </c>
      <c r="AN7" s="114" t="s">
        <v>40</v>
      </c>
      <c r="AO7" s="114"/>
      <c r="AP7" s="73" t="s">
        <v>32</v>
      </c>
      <c r="AQ7" s="125"/>
      <c r="AR7" s="117"/>
      <c r="AS7" s="125"/>
      <c r="AT7" s="125"/>
      <c r="AU7" s="125"/>
      <c r="AV7" s="125"/>
      <c r="AW7" s="123"/>
      <c r="AX7" s="48"/>
      <c r="AY7" s="48"/>
      <c r="AZ7" s="37"/>
      <c r="BA7" s="3"/>
      <c r="BB7" s="3"/>
      <c r="BC7" s="3"/>
      <c r="BD7" s="3"/>
    </row>
    <row r="8" spans="1:56" ht="15" customHeight="1">
      <c r="A8" s="129"/>
      <c r="B8" s="129"/>
      <c r="C8" s="129"/>
      <c r="D8" s="129"/>
      <c r="E8" s="129"/>
      <c r="F8" s="129"/>
      <c r="G8" s="129"/>
      <c r="H8" s="129"/>
      <c r="I8" s="148"/>
      <c r="J8" s="113"/>
      <c r="K8" s="33" t="s">
        <v>8</v>
      </c>
      <c r="L8" s="69" t="s">
        <v>7</v>
      </c>
      <c r="M8" s="69"/>
      <c r="N8" s="139"/>
      <c r="O8" s="151"/>
      <c r="P8" s="151"/>
      <c r="Q8" s="70" t="s">
        <v>41</v>
      </c>
      <c r="R8" s="70" t="s">
        <v>42</v>
      </c>
      <c r="S8" s="34" t="s">
        <v>7</v>
      </c>
      <c r="T8" s="151"/>
      <c r="U8" s="151"/>
      <c r="V8" s="70" t="s">
        <v>41</v>
      </c>
      <c r="W8" s="70" t="s">
        <v>42</v>
      </c>
      <c r="X8" s="69" t="s">
        <v>8</v>
      </c>
      <c r="Y8" s="34" t="s">
        <v>7</v>
      </c>
      <c r="Z8" s="151"/>
      <c r="AA8" s="151"/>
      <c r="AB8" s="70" t="s">
        <v>41</v>
      </c>
      <c r="AC8" s="70" t="s">
        <v>42</v>
      </c>
      <c r="AD8" s="69" t="s">
        <v>8</v>
      </c>
      <c r="AE8" s="34" t="s">
        <v>7</v>
      </c>
      <c r="AF8" s="151"/>
      <c r="AG8" s="151"/>
      <c r="AH8" s="70" t="s">
        <v>41</v>
      </c>
      <c r="AI8" s="70" t="s">
        <v>42</v>
      </c>
      <c r="AJ8" s="69" t="s">
        <v>8</v>
      </c>
      <c r="AK8" s="34" t="s">
        <v>7</v>
      </c>
      <c r="AL8" s="151"/>
      <c r="AM8" s="151"/>
      <c r="AN8" s="70" t="s">
        <v>41</v>
      </c>
      <c r="AO8" s="70" t="s">
        <v>42</v>
      </c>
      <c r="AP8" s="34" t="s">
        <v>7</v>
      </c>
      <c r="AQ8" s="125"/>
      <c r="AR8" s="118"/>
      <c r="AS8" s="125"/>
      <c r="AT8" s="125"/>
      <c r="AU8" s="125"/>
      <c r="AV8" s="125"/>
      <c r="AW8" s="123"/>
      <c r="AX8" s="48"/>
      <c r="AY8" s="48"/>
      <c r="AZ8" s="37"/>
      <c r="BA8" s="3"/>
      <c r="BB8" s="3"/>
      <c r="BC8" s="3"/>
      <c r="BD8" s="3"/>
    </row>
    <row r="9" spans="1:54" ht="12.75">
      <c r="A9" s="28">
        <v>1</v>
      </c>
      <c r="B9" s="32"/>
      <c r="C9" s="22"/>
      <c r="D9" s="23"/>
      <c r="E9" s="21"/>
      <c r="F9" s="21"/>
      <c r="G9" s="21"/>
      <c r="H9" s="16">
        <v>1000</v>
      </c>
      <c r="I9" s="14"/>
      <c r="J9" s="74"/>
      <c r="K9" s="24"/>
      <c r="L9" s="11"/>
      <c r="M9" s="25"/>
      <c r="N9" s="74">
        <f>IF(HOUR(M9-AQ9)*60+MINUTE(M9-AQ9)&lt;=10,0,(HOUR(M9-AQ9)*60+MINUTE(M9-AQ9))-10)</f>
        <v>0</v>
      </c>
      <c r="O9" s="74"/>
      <c r="P9" s="153"/>
      <c r="Q9" s="71">
        <f>MINUTE(P9-O9)</f>
        <v>0</v>
      </c>
      <c r="R9" s="72">
        <f aca="true" t="shared" si="0" ref="R9:R42">SECOND(P9-O9)</f>
        <v>0</v>
      </c>
      <c r="S9" s="71"/>
      <c r="T9" s="71"/>
      <c r="U9" s="71"/>
      <c r="V9" s="71">
        <f aca="true" t="shared" si="1" ref="V9:V42">MINUTE(U9-T9)</f>
        <v>0</v>
      </c>
      <c r="W9" s="72">
        <f>SECOND(U9-T9)</f>
        <v>0</v>
      </c>
      <c r="X9" s="9"/>
      <c r="Y9" s="8"/>
      <c r="Z9" s="158"/>
      <c r="AA9" s="158"/>
      <c r="AB9" s="71">
        <f>MINUTE(AA9-Z9)</f>
        <v>0</v>
      </c>
      <c r="AC9" s="72">
        <f>SECOND(AA9-Z9)</f>
        <v>0</v>
      </c>
      <c r="AD9" s="24"/>
      <c r="AE9" s="11"/>
      <c r="AF9" s="74"/>
      <c r="AG9" s="74"/>
      <c r="AH9" s="71">
        <f>MINUTE(AG9-AF9)</f>
        <v>0</v>
      </c>
      <c r="AI9" s="72">
        <f>SECOND(AG9-AF9)</f>
        <v>0</v>
      </c>
      <c r="AJ9" s="9"/>
      <c r="AK9" s="8"/>
      <c r="AL9" s="158"/>
      <c r="AM9" s="158"/>
      <c r="AN9" s="71">
        <f>MINUTE(AM9-AL9)</f>
        <v>0</v>
      </c>
      <c r="AO9" s="72">
        <f>SECOND(AM9-AL9)</f>
        <v>0</v>
      </c>
      <c r="AP9" s="11"/>
      <c r="AQ9" s="12"/>
      <c r="AR9" s="109"/>
      <c r="AS9" s="12">
        <f>TIME(,Q9+V9+AB9+AH9+AN9,R9+W9+AC9+AI9+AO9)</f>
        <v>0</v>
      </c>
      <c r="AT9" s="15">
        <f>AQ9-I9-AS9</f>
        <v>0</v>
      </c>
      <c r="AU9" s="36">
        <f>((((HOUR(AT9))*3600)+((MINUTE(AT9))*60)+(SECOND(AT9)))*2)/60</f>
        <v>0</v>
      </c>
      <c r="AV9" s="36">
        <f>K9+L9+S9+X9+Y9+AD9+AE9+AJ9+AK9+AP9+AU9+J9+N9+AR9</f>
        <v>0</v>
      </c>
      <c r="AW9" s="7">
        <f>H9-AV9</f>
        <v>1000</v>
      </c>
      <c r="AX9" s="6"/>
      <c r="AY9" s="6"/>
      <c r="AZ9" s="3"/>
      <c r="BA9" s="3"/>
      <c r="BB9" s="3"/>
    </row>
    <row r="10" spans="1:54" ht="12.75">
      <c r="A10" s="28">
        <v>2</v>
      </c>
      <c r="B10" s="32"/>
      <c r="C10" s="22"/>
      <c r="D10" s="23"/>
      <c r="E10" s="21"/>
      <c r="F10" s="21"/>
      <c r="G10" s="21"/>
      <c r="H10" s="16">
        <v>1000</v>
      </c>
      <c r="I10" s="14"/>
      <c r="J10" s="74"/>
      <c r="K10" s="24"/>
      <c r="L10" s="11"/>
      <c r="M10" s="25"/>
      <c r="N10" s="74">
        <f aca="true" t="shared" si="2" ref="N10:N42">IF(HOUR(M10-AQ10)*60+MINUTE(M10-AQ10)&lt;=10,0,(HOUR(M10-AQ10)*60+MINUTE(M10-AQ10))-10)</f>
        <v>0</v>
      </c>
      <c r="O10" s="74"/>
      <c r="P10" s="74"/>
      <c r="Q10" s="71">
        <f aca="true" t="shared" si="3" ref="Q10:Q42">MINUTE(P10-O10)</f>
        <v>0</v>
      </c>
      <c r="R10" s="72">
        <f t="shared" si="0"/>
        <v>0</v>
      </c>
      <c r="S10" s="11"/>
      <c r="T10" s="74"/>
      <c r="U10" s="74"/>
      <c r="V10" s="71">
        <f t="shared" si="1"/>
        <v>0</v>
      </c>
      <c r="W10" s="72">
        <f aca="true" t="shared" si="4" ref="W10:W42">SECOND(U10-T10)</f>
        <v>0</v>
      </c>
      <c r="X10" s="9"/>
      <c r="Y10" s="8"/>
      <c r="Z10" s="158"/>
      <c r="AA10" s="158"/>
      <c r="AB10" s="71">
        <f aca="true" t="shared" si="5" ref="AB10:AB42">MINUTE(AA10-Z10)</f>
        <v>0</v>
      </c>
      <c r="AC10" s="72">
        <f aca="true" t="shared" si="6" ref="AC10:AC42">SECOND(AA10-Z10)</f>
        <v>0</v>
      </c>
      <c r="AD10" s="24"/>
      <c r="AE10" s="11"/>
      <c r="AF10" s="74"/>
      <c r="AG10" s="74"/>
      <c r="AH10" s="71">
        <f aca="true" t="shared" si="7" ref="AH10:AH42">MINUTE(AG10-AF10)</f>
        <v>0</v>
      </c>
      <c r="AI10" s="72">
        <f aca="true" t="shared" si="8" ref="AI10:AI42">SECOND(AG10-AF10)</f>
        <v>0</v>
      </c>
      <c r="AJ10" s="9"/>
      <c r="AK10" s="8"/>
      <c r="AL10" s="158"/>
      <c r="AM10" s="158"/>
      <c r="AN10" s="71">
        <f aca="true" t="shared" si="9" ref="AN10:AN42">MINUTE(AM10-AL10)</f>
        <v>0</v>
      </c>
      <c r="AO10" s="72">
        <f aca="true" t="shared" si="10" ref="AO10:AO42">SECOND(AM10-AL10)</f>
        <v>0</v>
      </c>
      <c r="AP10" s="11"/>
      <c r="AQ10" s="12"/>
      <c r="AR10" s="109"/>
      <c r="AS10" s="12">
        <f aca="true" t="shared" si="11" ref="AS10:AS42">TIME(,Q10+V10+AB10+AH10+AN10,R10+W10+AC10+AI10+AO10)</f>
        <v>0</v>
      </c>
      <c r="AT10" s="15">
        <f aca="true" t="shared" si="12" ref="AT10:AT42">AQ10-I10-AS10</f>
        <v>0</v>
      </c>
      <c r="AU10" s="36">
        <f aca="true" t="shared" si="13" ref="AU10:AU42">((((HOUR(AT10))*3600)+((MINUTE(AT10))*60)+(SECOND(AT10)))*2)/60</f>
        <v>0</v>
      </c>
      <c r="AV10" s="36">
        <f aca="true" t="shared" si="14" ref="AV10:AV42">K10+L10+S10+X10+Y10+AD10+AE10+AJ10+AK10+AP10+AU10+J10+N10+AR10</f>
        <v>0</v>
      </c>
      <c r="AW10" s="7">
        <f aca="true" t="shared" si="15" ref="AW10:AW42">H10-AV10</f>
        <v>1000</v>
      </c>
      <c r="AX10" s="6"/>
      <c r="AY10" s="6"/>
      <c r="AZ10" s="3"/>
      <c r="BA10" s="3"/>
      <c r="BB10" s="3"/>
    </row>
    <row r="11" spans="1:54" ht="12.75">
      <c r="A11" s="28">
        <v>3</v>
      </c>
      <c r="B11" s="32"/>
      <c r="C11" s="22"/>
      <c r="D11" s="23"/>
      <c r="E11" s="21"/>
      <c r="F11" s="21"/>
      <c r="G11" s="21"/>
      <c r="H11" s="16">
        <v>1000</v>
      </c>
      <c r="I11" s="14"/>
      <c r="J11" s="74"/>
      <c r="K11" s="24"/>
      <c r="L11" s="11"/>
      <c r="M11" s="25"/>
      <c r="N11" s="74">
        <f t="shared" si="2"/>
        <v>0</v>
      </c>
      <c r="O11" s="74"/>
      <c r="P11" s="74"/>
      <c r="Q11" s="71">
        <f t="shared" si="3"/>
        <v>0</v>
      </c>
      <c r="R11" s="72">
        <f t="shared" si="0"/>
        <v>0</v>
      </c>
      <c r="S11" s="11"/>
      <c r="T11" s="74"/>
      <c r="U11" s="74"/>
      <c r="V11" s="71">
        <f t="shared" si="1"/>
        <v>0</v>
      </c>
      <c r="W11" s="72">
        <f t="shared" si="4"/>
        <v>0</v>
      </c>
      <c r="X11" s="9"/>
      <c r="Y11" s="8"/>
      <c r="Z11" s="158"/>
      <c r="AA11" s="158"/>
      <c r="AB11" s="71">
        <f t="shared" si="5"/>
        <v>0</v>
      </c>
      <c r="AC11" s="72">
        <f t="shared" si="6"/>
        <v>0</v>
      </c>
      <c r="AD11" s="24"/>
      <c r="AE11" s="11"/>
      <c r="AF11" s="74"/>
      <c r="AG11" s="74"/>
      <c r="AH11" s="71">
        <f t="shared" si="7"/>
        <v>0</v>
      </c>
      <c r="AI11" s="72">
        <f t="shared" si="8"/>
        <v>0</v>
      </c>
      <c r="AJ11" s="9"/>
      <c r="AK11" s="8"/>
      <c r="AL11" s="158"/>
      <c r="AM11" s="158"/>
      <c r="AN11" s="71">
        <f t="shared" si="9"/>
        <v>0</v>
      </c>
      <c r="AO11" s="72">
        <f t="shared" si="10"/>
        <v>0</v>
      </c>
      <c r="AP11" s="11"/>
      <c r="AQ11" s="12"/>
      <c r="AR11" s="109"/>
      <c r="AS11" s="12">
        <f t="shared" si="11"/>
        <v>0</v>
      </c>
      <c r="AT11" s="15">
        <f t="shared" si="12"/>
        <v>0</v>
      </c>
      <c r="AU11" s="36">
        <f t="shared" si="13"/>
        <v>0</v>
      </c>
      <c r="AV11" s="36">
        <f t="shared" si="14"/>
        <v>0</v>
      </c>
      <c r="AW11" s="7">
        <f t="shared" si="15"/>
        <v>1000</v>
      </c>
      <c r="AX11" s="6"/>
      <c r="AY11" s="6"/>
      <c r="AZ11" s="3"/>
      <c r="BA11" s="3"/>
      <c r="BB11" s="3"/>
    </row>
    <row r="12" spans="1:54" ht="12.75">
      <c r="A12" s="28">
        <v>4</v>
      </c>
      <c r="B12" s="32"/>
      <c r="C12" s="22"/>
      <c r="D12" s="23"/>
      <c r="E12" s="21"/>
      <c r="F12" s="21"/>
      <c r="G12" s="21"/>
      <c r="H12" s="16">
        <v>1000</v>
      </c>
      <c r="I12" s="14"/>
      <c r="J12" s="74"/>
      <c r="K12" s="24"/>
      <c r="L12" s="11"/>
      <c r="M12" s="25"/>
      <c r="N12" s="74">
        <f t="shared" si="2"/>
        <v>0</v>
      </c>
      <c r="O12" s="74"/>
      <c r="P12" s="74"/>
      <c r="Q12" s="71">
        <f t="shared" si="3"/>
        <v>0</v>
      </c>
      <c r="R12" s="72">
        <f t="shared" si="0"/>
        <v>0</v>
      </c>
      <c r="S12" s="11"/>
      <c r="T12" s="74"/>
      <c r="U12" s="74"/>
      <c r="V12" s="71">
        <f t="shared" si="1"/>
        <v>0</v>
      </c>
      <c r="W12" s="72">
        <f t="shared" si="4"/>
        <v>0</v>
      </c>
      <c r="X12" s="9"/>
      <c r="Y12" s="8"/>
      <c r="Z12" s="158"/>
      <c r="AA12" s="158"/>
      <c r="AB12" s="71">
        <f t="shared" si="5"/>
        <v>0</v>
      </c>
      <c r="AC12" s="72">
        <f t="shared" si="6"/>
        <v>0</v>
      </c>
      <c r="AD12" s="24"/>
      <c r="AE12" s="11"/>
      <c r="AF12" s="74"/>
      <c r="AG12" s="74"/>
      <c r="AH12" s="71">
        <f t="shared" si="7"/>
        <v>0</v>
      </c>
      <c r="AI12" s="72">
        <f t="shared" si="8"/>
        <v>0</v>
      </c>
      <c r="AJ12" s="9"/>
      <c r="AK12" s="8"/>
      <c r="AL12" s="158"/>
      <c r="AM12" s="158"/>
      <c r="AN12" s="71">
        <f t="shared" si="9"/>
        <v>0</v>
      </c>
      <c r="AO12" s="72">
        <f t="shared" si="10"/>
        <v>0</v>
      </c>
      <c r="AP12" s="11"/>
      <c r="AQ12" s="12"/>
      <c r="AR12" s="109"/>
      <c r="AS12" s="12">
        <f t="shared" si="11"/>
        <v>0</v>
      </c>
      <c r="AT12" s="15">
        <f t="shared" si="12"/>
        <v>0</v>
      </c>
      <c r="AU12" s="36">
        <f t="shared" si="13"/>
        <v>0</v>
      </c>
      <c r="AV12" s="36">
        <f t="shared" si="14"/>
        <v>0</v>
      </c>
      <c r="AW12" s="7">
        <f t="shared" si="15"/>
        <v>1000</v>
      </c>
      <c r="AX12" s="6"/>
      <c r="AY12" s="6"/>
      <c r="AZ12" s="3"/>
      <c r="BA12" s="3"/>
      <c r="BB12" s="3"/>
    </row>
    <row r="13" spans="1:54" ht="12.75">
      <c r="A13" s="28">
        <v>5</v>
      </c>
      <c r="B13" s="32"/>
      <c r="C13" s="22"/>
      <c r="D13" s="23"/>
      <c r="E13" s="21"/>
      <c r="F13" s="21"/>
      <c r="G13" s="21"/>
      <c r="H13" s="16">
        <v>1000</v>
      </c>
      <c r="I13" s="14"/>
      <c r="J13" s="74"/>
      <c r="K13" s="24"/>
      <c r="L13" s="11"/>
      <c r="M13" s="25"/>
      <c r="N13" s="74">
        <f t="shared" si="2"/>
        <v>0</v>
      </c>
      <c r="O13" s="74"/>
      <c r="P13" s="74"/>
      <c r="Q13" s="71">
        <f t="shared" si="3"/>
        <v>0</v>
      </c>
      <c r="R13" s="72">
        <f t="shared" si="0"/>
        <v>0</v>
      </c>
      <c r="S13" s="11"/>
      <c r="T13" s="74"/>
      <c r="U13" s="74"/>
      <c r="V13" s="71">
        <f t="shared" si="1"/>
        <v>0</v>
      </c>
      <c r="W13" s="72">
        <f t="shared" si="4"/>
        <v>0</v>
      </c>
      <c r="X13" s="9"/>
      <c r="Y13" s="8"/>
      <c r="Z13" s="158"/>
      <c r="AA13" s="158"/>
      <c r="AB13" s="71">
        <f t="shared" si="5"/>
        <v>0</v>
      </c>
      <c r="AC13" s="72">
        <f t="shared" si="6"/>
        <v>0</v>
      </c>
      <c r="AD13" s="24"/>
      <c r="AE13" s="11"/>
      <c r="AF13" s="74"/>
      <c r="AG13" s="74"/>
      <c r="AH13" s="71">
        <f t="shared" si="7"/>
        <v>0</v>
      </c>
      <c r="AI13" s="72">
        <f t="shared" si="8"/>
        <v>0</v>
      </c>
      <c r="AJ13" s="9"/>
      <c r="AK13" s="8"/>
      <c r="AL13" s="158"/>
      <c r="AM13" s="158"/>
      <c r="AN13" s="71">
        <f t="shared" si="9"/>
        <v>0</v>
      </c>
      <c r="AO13" s="72">
        <f t="shared" si="10"/>
        <v>0</v>
      </c>
      <c r="AP13" s="11"/>
      <c r="AQ13" s="12"/>
      <c r="AR13" s="109"/>
      <c r="AS13" s="12">
        <f t="shared" si="11"/>
        <v>0</v>
      </c>
      <c r="AT13" s="15">
        <f t="shared" si="12"/>
        <v>0</v>
      </c>
      <c r="AU13" s="36">
        <f t="shared" si="13"/>
        <v>0</v>
      </c>
      <c r="AV13" s="36">
        <f t="shared" si="14"/>
        <v>0</v>
      </c>
      <c r="AW13" s="7">
        <f t="shared" si="15"/>
        <v>1000</v>
      </c>
      <c r="AX13" s="6"/>
      <c r="AY13" s="6"/>
      <c r="AZ13" s="3"/>
      <c r="BA13" s="3"/>
      <c r="BB13" s="3"/>
    </row>
    <row r="14" spans="1:54" ht="12.75">
      <c r="A14" s="28">
        <v>6</v>
      </c>
      <c r="B14" s="32"/>
      <c r="C14" s="22"/>
      <c r="D14" s="23"/>
      <c r="E14" s="21"/>
      <c r="F14" s="21"/>
      <c r="G14" s="21"/>
      <c r="H14" s="16">
        <v>1000</v>
      </c>
      <c r="I14" s="14"/>
      <c r="J14" s="74"/>
      <c r="K14" s="24"/>
      <c r="L14" s="11"/>
      <c r="M14" s="25"/>
      <c r="N14" s="74">
        <f t="shared" si="2"/>
        <v>0</v>
      </c>
      <c r="O14" s="74"/>
      <c r="P14" s="74"/>
      <c r="Q14" s="71">
        <f t="shared" si="3"/>
        <v>0</v>
      </c>
      <c r="R14" s="72">
        <f t="shared" si="0"/>
        <v>0</v>
      </c>
      <c r="S14" s="11"/>
      <c r="T14" s="74"/>
      <c r="U14" s="74"/>
      <c r="V14" s="71">
        <f t="shared" si="1"/>
        <v>0</v>
      </c>
      <c r="W14" s="72">
        <f t="shared" si="4"/>
        <v>0</v>
      </c>
      <c r="X14" s="9"/>
      <c r="Y14" s="8"/>
      <c r="Z14" s="158"/>
      <c r="AA14" s="158"/>
      <c r="AB14" s="71">
        <f t="shared" si="5"/>
        <v>0</v>
      </c>
      <c r="AC14" s="72">
        <f t="shared" si="6"/>
        <v>0</v>
      </c>
      <c r="AD14" s="24"/>
      <c r="AE14" s="11"/>
      <c r="AF14" s="74"/>
      <c r="AG14" s="74"/>
      <c r="AH14" s="71">
        <f t="shared" si="7"/>
        <v>0</v>
      </c>
      <c r="AI14" s="72">
        <f t="shared" si="8"/>
        <v>0</v>
      </c>
      <c r="AJ14" s="9"/>
      <c r="AK14" s="8"/>
      <c r="AL14" s="158"/>
      <c r="AM14" s="158"/>
      <c r="AN14" s="71">
        <f t="shared" si="9"/>
        <v>0</v>
      </c>
      <c r="AO14" s="72">
        <f t="shared" si="10"/>
        <v>0</v>
      </c>
      <c r="AP14" s="11"/>
      <c r="AQ14" s="12"/>
      <c r="AR14" s="109"/>
      <c r="AS14" s="12">
        <f t="shared" si="11"/>
        <v>0</v>
      </c>
      <c r="AT14" s="15">
        <f t="shared" si="12"/>
        <v>0</v>
      </c>
      <c r="AU14" s="36">
        <f t="shared" si="13"/>
        <v>0</v>
      </c>
      <c r="AV14" s="36">
        <f t="shared" si="14"/>
        <v>0</v>
      </c>
      <c r="AW14" s="7">
        <f t="shared" si="15"/>
        <v>1000</v>
      </c>
      <c r="AX14" s="6"/>
      <c r="AY14" s="6"/>
      <c r="AZ14" s="3"/>
      <c r="BA14" s="3"/>
      <c r="BB14" s="3"/>
    </row>
    <row r="15" spans="1:54" ht="12.75">
      <c r="A15" s="28">
        <v>7</v>
      </c>
      <c r="B15" s="32"/>
      <c r="C15" s="22"/>
      <c r="D15" s="23"/>
      <c r="E15" s="21"/>
      <c r="F15" s="21"/>
      <c r="G15" s="21"/>
      <c r="H15" s="16">
        <v>1000</v>
      </c>
      <c r="I15" s="14"/>
      <c r="J15" s="74"/>
      <c r="K15" s="24"/>
      <c r="L15" s="11"/>
      <c r="M15" s="25"/>
      <c r="N15" s="74">
        <f t="shared" si="2"/>
        <v>0</v>
      </c>
      <c r="O15" s="74"/>
      <c r="P15" s="74"/>
      <c r="Q15" s="71">
        <f t="shared" si="3"/>
        <v>0</v>
      </c>
      <c r="R15" s="72">
        <f t="shared" si="0"/>
        <v>0</v>
      </c>
      <c r="S15" s="11"/>
      <c r="T15" s="74"/>
      <c r="U15" s="74"/>
      <c r="V15" s="71">
        <f t="shared" si="1"/>
        <v>0</v>
      </c>
      <c r="W15" s="72">
        <f t="shared" si="4"/>
        <v>0</v>
      </c>
      <c r="X15" s="9"/>
      <c r="Y15" s="8"/>
      <c r="Z15" s="158"/>
      <c r="AA15" s="158"/>
      <c r="AB15" s="71">
        <f t="shared" si="5"/>
        <v>0</v>
      </c>
      <c r="AC15" s="72">
        <f t="shared" si="6"/>
        <v>0</v>
      </c>
      <c r="AD15" s="24"/>
      <c r="AE15" s="11"/>
      <c r="AF15" s="74"/>
      <c r="AG15" s="74"/>
      <c r="AH15" s="71">
        <f t="shared" si="7"/>
        <v>0</v>
      </c>
      <c r="AI15" s="72">
        <f t="shared" si="8"/>
        <v>0</v>
      </c>
      <c r="AJ15" s="9"/>
      <c r="AK15" s="8"/>
      <c r="AL15" s="158"/>
      <c r="AM15" s="158"/>
      <c r="AN15" s="71">
        <f t="shared" si="9"/>
        <v>0</v>
      </c>
      <c r="AO15" s="72">
        <f t="shared" si="10"/>
        <v>0</v>
      </c>
      <c r="AP15" s="11"/>
      <c r="AQ15" s="12"/>
      <c r="AR15" s="109"/>
      <c r="AS15" s="12">
        <f t="shared" si="11"/>
        <v>0</v>
      </c>
      <c r="AT15" s="15">
        <f t="shared" si="12"/>
        <v>0</v>
      </c>
      <c r="AU15" s="36">
        <f t="shared" si="13"/>
        <v>0</v>
      </c>
      <c r="AV15" s="36">
        <f t="shared" si="14"/>
        <v>0</v>
      </c>
      <c r="AW15" s="7">
        <f t="shared" si="15"/>
        <v>1000</v>
      </c>
      <c r="AX15" s="6"/>
      <c r="AY15" s="6"/>
      <c r="AZ15" s="3"/>
      <c r="BA15" s="3"/>
      <c r="BB15" s="3"/>
    </row>
    <row r="16" spans="1:54" ht="12.75">
      <c r="A16" s="28">
        <v>8</v>
      </c>
      <c r="B16" s="32"/>
      <c r="C16" s="22"/>
      <c r="D16" s="23"/>
      <c r="E16" s="21"/>
      <c r="F16" s="21"/>
      <c r="G16" s="21"/>
      <c r="H16" s="16">
        <v>1000</v>
      </c>
      <c r="I16" s="14"/>
      <c r="J16" s="74"/>
      <c r="K16" s="24"/>
      <c r="L16" s="11"/>
      <c r="M16" s="25"/>
      <c r="N16" s="74">
        <f t="shared" si="2"/>
        <v>0</v>
      </c>
      <c r="O16" s="74"/>
      <c r="P16" s="74"/>
      <c r="Q16" s="71">
        <f t="shared" si="3"/>
        <v>0</v>
      </c>
      <c r="R16" s="72">
        <f t="shared" si="0"/>
        <v>0</v>
      </c>
      <c r="S16" s="11"/>
      <c r="T16" s="74"/>
      <c r="U16" s="74"/>
      <c r="V16" s="71">
        <f t="shared" si="1"/>
        <v>0</v>
      </c>
      <c r="W16" s="72">
        <f t="shared" si="4"/>
        <v>0</v>
      </c>
      <c r="X16" s="9"/>
      <c r="Y16" s="8"/>
      <c r="Z16" s="158"/>
      <c r="AA16" s="158"/>
      <c r="AB16" s="71">
        <f t="shared" si="5"/>
        <v>0</v>
      </c>
      <c r="AC16" s="72">
        <f t="shared" si="6"/>
        <v>0</v>
      </c>
      <c r="AD16" s="24"/>
      <c r="AE16" s="11"/>
      <c r="AF16" s="74"/>
      <c r="AG16" s="74"/>
      <c r="AH16" s="71">
        <f t="shared" si="7"/>
        <v>0</v>
      </c>
      <c r="AI16" s="72">
        <f t="shared" si="8"/>
        <v>0</v>
      </c>
      <c r="AJ16" s="9"/>
      <c r="AK16" s="8"/>
      <c r="AL16" s="158"/>
      <c r="AM16" s="158"/>
      <c r="AN16" s="71">
        <f t="shared" si="9"/>
        <v>0</v>
      </c>
      <c r="AO16" s="72">
        <f t="shared" si="10"/>
        <v>0</v>
      </c>
      <c r="AP16" s="11"/>
      <c r="AQ16" s="12"/>
      <c r="AR16" s="109"/>
      <c r="AS16" s="12">
        <f t="shared" si="11"/>
        <v>0</v>
      </c>
      <c r="AT16" s="15">
        <f t="shared" si="12"/>
        <v>0</v>
      </c>
      <c r="AU16" s="36">
        <f t="shared" si="13"/>
        <v>0</v>
      </c>
      <c r="AV16" s="36">
        <f t="shared" si="14"/>
        <v>0</v>
      </c>
      <c r="AW16" s="7">
        <f t="shared" si="15"/>
        <v>1000</v>
      </c>
      <c r="AX16" s="6"/>
      <c r="AY16" s="6"/>
      <c r="AZ16" s="3"/>
      <c r="BA16" s="3"/>
      <c r="BB16" s="3"/>
    </row>
    <row r="17" spans="1:54" ht="12.75">
      <c r="A17" s="28">
        <v>9</v>
      </c>
      <c r="B17" s="32"/>
      <c r="C17" s="22"/>
      <c r="D17" s="23"/>
      <c r="E17" s="21"/>
      <c r="F17" s="21"/>
      <c r="G17" s="21"/>
      <c r="H17" s="16">
        <v>1000</v>
      </c>
      <c r="I17" s="14"/>
      <c r="J17" s="74"/>
      <c r="K17" s="24"/>
      <c r="L17" s="11"/>
      <c r="M17" s="25"/>
      <c r="N17" s="74">
        <f t="shared" si="2"/>
        <v>0</v>
      </c>
      <c r="O17" s="74"/>
      <c r="P17" s="74"/>
      <c r="Q17" s="71">
        <f t="shared" si="3"/>
        <v>0</v>
      </c>
      <c r="R17" s="72">
        <f t="shared" si="0"/>
        <v>0</v>
      </c>
      <c r="S17" s="11"/>
      <c r="T17" s="74"/>
      <c r="U17" s="74"/>
      <c r="V17" s="71">
        <f t="shared" si="1"/>
        <v>0</v>
      </c>
      <c r="W17" s="72">
        <f t="shared" si="4"/>
        <v>0</v>
      </c>
      <c r="X17" s="9"/>
      <c r="Y17" s="8"/>
      <c r="Z17" s="158"/>
      <c r="AA17" s="158"/>
      <c r="AB17" s="71">
        <f t="shared" si="5"/>
        <v>0</v>
      </c>
      <c r="AC17" s="72">
        <f t="shared" si="6"/>
        <v>0</v>
      </c>
      <c r="AD17" s="24"/>
      <c r="AE17" s="11"/>
      <c r="AF17" s="74"/>
      <c r="AG17" s="74"/>
      <c r="AH17" s="71">
        <f t="shared" si="7"/>
        <v>0</v>
      </c>
      <c r="AI17" s="72">
        <f t="shared" si="8"/>
        <v>0</v>
      </c>
      <c r="AJ17" s="9"/>
      <c r="AK17" s="8"/>
      <c r="AL17" s="158"/>
      <c r="AM17" s="158"/>
      <c r="AN17" s="71">
        <f t="shared" si="9"/>
        <v>0</v>
      </c>
      <c r="AO17" s="72">
        <f t="shared" si="10"/>
        <v>0</v>
      </c>
      <c r="AP17" s="11"/>
      <c r="AQ17" s="12"/>
      <c r="AR17" s="109"/>
      <c r="AS17" s="12">
        <f t="shared" si="11"/>
        <v>0</v>
      </c>
      <c r="AT17" s="15">
        <f t="shared" si="12"/>
        <v>0</v>
      </c>
      <c r="AU17" s="36">
        <f t="shared" si="13"/>
        <v>0</v>
      </c>
      <c r="AV17" s="36">
        <f t="shared" si="14"/>
        <v>0</v>
      </c>
      <c r="AW17" s="7">
        <f t="shared" si="15"/>
        <v>1000</v>
      </c>
      <c r="AX17" s="6"/>
      <c r="AY17" s="6"/>
      <c r="AZ17" s="3"/>
      <c r="BA17" s="3"/>
      <c r="BB17" s="3"/>
    </row>
    <row r="18" spans="1:54" ht="12.75">
      <c r="A18" s="28">
        <v>10</v>
      </c>
      <c r="B18" s="32"/>
      <c r="C18" s="22"/>
      <c r="D18" s="23"/>
      <c r="E18" s="21"/>
      <c r="F18" s="21"/>
      <c r="G18" s="21"/>
      <c r="H18" s="16">
        <v>1000</v>
      </c>
      <c r="I18" s="14"/>
      <c r="J18" s="74"/>
      <c r="K18" s="24"/>
      <c r="L18" s="11"/>
      <c r="M18" s="25"/>
      <c r="N18" s="74">
        <f t="shared" si="2"/>
        <v>0</v>
      </c>
      <c r="O18" s="74"/>
      <c r="P18" s="74"/>
      <c r="Q18" s="71">
        <f t="shared" si="3"/>
        <v>0</v>
      </c>
      <c r="R18" s="72">
        <f t="shared" si="0"/>
        <v>0</v>
      </c>
      <c r="S18" s="11"/>
      <c r="T18" s="74"/>
      <c r="U18" s="74"/>
      <c r="V18" s="71">
        <f t="shared" si="1"/>
        <v>0</v>
      </c>
      <c r="W18" s="72">
        <f t="shared" si="4"/>
        <v>0</v>
      </c>
      <c r="X18" s="9"/>
      <c r="Y18" s="8"/>
      <c r="Z18" s="158"/>
      <c r="AA18" s="158"/>
      <c r="AB18" s="71">
        <f t="shared" si="5"/>
        <v>0</v>
      </c>
      <c r="AC18" s="72">
        <f t="shared" si="6"/>
        <v>0</v>
      </c>
      <c r="AD18" s="24"/>
      <c r="AE18" s="11"/>
      <c r="AF18" s="74"/>
      <c r="AG18" s="74"/>
      <c r="AH18" s="71">
        <f t="shared" si="7"/>
        <v>0</v>
      </c>
      <c r="AI18" s="72">
        <f t="shared" si="8"/>
        <v>0</v>
      </c>
      <c r="AJ18" s="9"/>
      <c r="AK18" s="8"/>
      <c r="AL18" s="158"/>
      <c r="AM18" s="158"/>
      <c r="AN18" s="71">
        <f t="shared" si="9"/>
        <v>0</v>
      </c>
      <c r="AO18" s="72">
        <f t="shared" si="10"/>
        <v>0</v>
      </c>
      <c r="AP18" s="11"/>
      <c r="AQ18" s="12"/>
      <c r="AR18" s="109"/>
      <c r="AS18" s="12">
        <f t="shared" si="11"/>
        <v>0</v>
      </c>
      <c r="AT18" s="15">
        <f t="shared" si="12"/>
        <v>0</v>
      </c>
      <c r="AU18" s="36">
        <f t="shared" si="13"/>
        <v>0</v>
      </c>
      <c r="AV18" s="36">
        <f t="shared" si="14"/>
        <v>0</v>
      </c>
      <c r="AW18" s="7">
        <f t="shared" si="15"/>
        <v>1000</v>
      </c>
      <c r="AX18" s="6"/>
      <c r="AY18" s="6"/>
      <c r="AZ18" s="3"/>
      <c r="BA18" s="3"/>
      <c r="BB18" s="3"/>
    </row>
    <row r="19" spans="1:54" ht="12.75">
      <c r="A19" s="28">
        <v>11</v>
      </c>
      <c r="B19" s="32"/>
      <c r="C19" s="22"/>
      <c r="D19" s="23"/>
      <c r="E19" s="21"/>
      <c r="F19" s="21"/>
      <c r="G19" s="21"/>
      <c r="H19" s="16">
        <v>1000</v>
      </c>
      <c r="I19" s="14"/>
      <c r="J19" s="74"/>
      <c r="K19" s="24"/>
      <c r="L19" s="11"/>
      <c r="M19" s="25"/>
      <c r="N19" s="74">
        <f t="shared" si="2"/>
        <v>0</v>
      </c>
      <c r="O19" s="74"/>
      <c r="P19" s="74"/>
      <c r="Q19" s="71">
        <f t="shared" si="3"/>
        <v>0</v>
      </c>
      <c r="R19" s="72">
        <f t="shared" si="0"/>
        <v>0</v>
      </c>
      <c r="S19" s="11"/>
      <c r="T19" s="74"/>
      <c r="U19" s="74"/>
      <c r="V19" s="71">
        <f t="shared" si="1"/>
        <v>0</v>
      </c>
      <c r="W19" s="72">
        <f t="shared" si="4"/>
        <v>0</v>
      </c>
      <c r="X19" s="9"/>
      <c r="Y19" s="8"/>
      <c r="Z19" s="158"/>
      <c r="AA19" s="158"/>
      <c r="AB19" s="71">
        <f t="shared" si="5"/>
        <v>0</v>
      </c>
      <c r="AC19" s="72">
        <f t="shared" si="6"/>
        <v>0</v>
      </c>
      <c r="AD19" s="24"/>
      <c r="AE19" s="11"/>
      <c r="AF19" s="74"/>
      <c r="AG19" s="74"/>
      <c r="AH19" s="71">
        <f t="shared" si="7"/>
        <v>0</v>
      </c>
      <c r="AI19" s="72">
        <f t="shared" si="8"/>
        <v>0</v>
      </c>
      <c r="AJ19" s="9"/>
      <c r="AK19" s="8"/>
      <c r="AL19" s="158"/>
      <c r="AM19" s="158"/>
      <c r="AN19" s="71">
        <f t="shared" si="9"/>
        <v>0</v>
      </c>
      <c r="AO19" s="72">
        <f t="shared" si="10"/>
        <v>0</v>
      </c>
      <c r="AP19" s="11"/>
      <c r="AQ19" s="12"/>
      <c r="AR19" s="109"/>
      <c r="AS19" s="12">
        <f t="shared" si="11"/>
        <v>0</v>
      </c>
      <c r="AT19" s="15">
        <f t="shared" si="12"/>
        <v>0</v>
      </c>
      <c r="AU19" s="36">
        <f t="shared" si="13"/>
        <v>0</v>
      </c>
      <c r="AV19" s="36">
        <f t="shared" si="14"/>
        <v>0</v>
      </c>
      <c r="AW19" s="7">
        <f t="shared" si="15"/>
        <v>1000</v>
      </c>
      <c r="AX19" s="6"/>
      <c r="AY19" s="6"/>
      <c r="AZ19" s="3"/>
      <c r="BA19" s="3"/>
      <c r="BB19" s="3"/>
    </row>
    <row r="20" spans="1:54" ht="12.75">
      <c r="A20" s="28">
        <v>12</v>
      </c>
      <c r="B20" s="32"/>
      <c r="C20" s="22"/>
      <c r="D20" s="23"/>
      <c r="E20" s="21"/>
      <c r="F20" s="21"/>
      <c r="G20" s="21"/>
      <c r="H20" s="16">
        <v>1000</v>
      </c>
      <c r="I20" s="14"/>
      <c r="J20" s="74"/>
      <c r="K20" s="24"/>
      <c r="L20" s="11"/>
      <c r="M20" s="25"/>
      <c r="N20" s="74">
        <f t="shared" si="2"/>
        <v>0</v>
      </c>
      <c r="O20" s="74"/>
      <c r="P20" s="74"/>
      <c r="Q20" s="71">
        <f t="shared" si="3"/>
        <v>0</v>
      </c>
      <c r="R20" s="72">
        <f t="shared" si="0"/>
        <v>0</v>
      </c>
      <c r="S20" s="11"/>
      <c r="T20" s="74"/>
      <c r="U20" s="74"/>
      <c r="V20" s="71">
        <f t="shared" si="1"/>
        <v>0</v>
      </c>
      <c r="W20" s="72">
        <f t="shared" si="4"/>
        <v>0</v>
      </c>
      <c r="X20" s="9"/>
      <c r="Y20" s="8"/>
      <c r="Z20" s="158"/>
      <c r="AA20" s="158"/>
      <c r="AB20" s="71">
        <f t="shared" si="5"/>
        <v>0</v>
      </c>
      <c r="AC20" s="72">
        <f t="shared" si="6"/>
        <v>0</v>
      </c>
      <c r="AD20" s="24"/>
      <c r="AE20" s="11"/>
      <c r="AF20" s="74"/>
      <c r="AG20" s="74"/>
      <c r="AH20" s="71">
        <f t="shared" si="7"/>
        <v>0</v>
      </c>
      <c r="AI20" s="72">
        <f t="shared" si="8"/>
        <v>0</v>
      </c>
      <c r="AJ20" s="9"/>
      <c r="AK20" s="8"/>
      <c r="AL20" s="158"/>
      <c r="AM20" s="158"/>
      <c r="AN20" s="71">
        <f t="shared" si="9"/>
        <v>0</v>
      </c>
      <c r="AO20" s="72">
        <f t="shared" si="10"/>
        <v>0</v>
      </c>
      <c r="AP20" s="11"/>
      <c r="AQ20" s="12"/>
      <c r="AR20" s="109"/>
      <c r="AS20" s="12">
        <f t="shared" si="11"/>
        <v>0</v>
      </c>
      <c r="AT20" s="15">
        <f t="shared" si="12"/>
        <v>0</v>
      </c>
      <c r="AU20" s="36">
        <f t="shared" si="13"/>
        <v>0</v>
      </c>
      <c r="AV20" s="36">
        <f t="shared" si="14"/>
        <v>0</v>
      </c>
      <c r="AW20" s="7">
        <f t="shared" si="15"/>
        <v>1000</v>
      </c>
      <c r="AX20" s="6"/>
      <c r="AY20" s="6"/>
      <c r="AZ20" s="3"/>
      <c r="BA20" s="3"/>
      <c r="BB20" s="3"/>
    </row>
    <row r="21" spans="1:49" ht="12.75">
      <c r="A21" s="28">
        <v>13</v>
      </c>
      <c r="B21" s="32"/>
      <c r="C21" s="22"/>
      <c r="D21" s="23"/>
      <c r="E21" s="21"/>
      <c r="F21" s="21"/>
      <c r="G21" s="21"/>
      <c r="H21" s="16">
        <v>1000</v>
      </c>
      <c r="I21" s="14"/>
      <c r="J21" s="74"/>
      <c r="K21" s="24"/>
      <c r="L21" s="11"/>
      <c r="M21" s="25"/>
      <c r="N21" s="74">
        <f t="shared" si="2"/>
        <v>0</v>
      </c>
      <c r="O21" s="74"/>
      <c r="P21" s="74"/>
      <c r="Q21" s="71">
        <f t="shared" si="3"/>
        <v>0</v>
      </c>
      <c r="R21" s="72">
        <f t="shared" si="0"/>
        <v>0</v>
      </c>
      <c r="S21" s="11"/>
      <c r="T21" s="74"/>
      <c r="U21" s="74"/>
      <c r="V21" s="71">
        <f t="shared" si="1"/>
        <v>0</v>
      </c>
      <c r="W21" s="72">
        <f t="shared" si="4"/>
        <v>0</v>
      </c>
      <c r="X21" s="9"/>
      <c r="Y21" s="8"/>
      <c r="Z21" s="158"/>
      <c r="AA21" s="158"/>
      <c r="AB21" s="71">
        <f t="shared" si="5"/>
        <v>0</v>
      </c>
      <c r="AC21" s="72">
        <f t="shared" si="6"/>
        <v>0</v>
      </c>
      <c r="AD21" s="24"/>
      <c r="AE21" s="11"/>
      <c r="AF21" s="74"/>
      <c r="AG21" s="74"/>
      <c r="AH21" s="71">
        <f t="shared" si="7"/>
        <v>0</v>
      </c>
      <c r="AI21" s="72">
        <f t="shared" si="8"/>
        <v>0</v>
      </c>
      <c r="AJ21" s="9"/>
      <c r="AK21" s="8"/>
      <c r="AL21" s="158"/>
      <c r="AM21" s="158"/>
      <c r="AN21" s="71">
        <f t="shared" si="9"/>
        <v>0</v>
      </c>
      <c r="AO21" s="72">
        <f t="shared" si="10"/>
        <v>0</v>
      </c>
      <c r="AP21" s="11"/>
      <c r="AQ21" s="12"/>
      <c r="AR21" s="109"/>
      <c r="AS21" s="12">
        <f t="shared" si="11"/>
        <v>0</v>
      </c>
      <c r="AT21" s="15">
        <f t="shared" si="12"/>
        <v>0</v>
      </c>
      <c r="AU21" s="36">
        <f t="shared" si="13"/>
        <v>0</v>
      </c>
      <c r="AV21" s="36">
        <f t="shared" si="14"/>
        <v>0</v>
      </c>
      <c r="AW21" s="7">
        <f t="shared" si="15"/>
        <v>1000</v>
      </c>
    </row>
    <row r="22" spans="1:49" ht="12.75">
      <c r="A22" s="28">
        <v>14</v>
      </c>
      <c r="B22" s="32"/>
      <c r="C22" s="22"/>
      <c r="D22" s="23"/>
      <c r="E22" s="21"/>
      <c r="F22" s="21"/>
      <c r="G22" s="21"/>
      <c r="H22" s="16">
        <v>1000</v>
      </c>
      <c r="I22" s="14"/>
      <c r="J22" s="74"/>
      <c r="K22" s="24"/>
      <c r="L22" s="11"/>
      <c r="M22" s="25"/>
      <c r="N22" s="74">
        <f t="shared" si="2"/>
        <v>0</v>
      </c>
      <c r="O22" s="74"/>
      <c r="P22" s="74"/>
      <c r="Q22" s="71">
        <f t="shared" si="3"/>
        <v>0</v>
      </c>
      <c r="R22" s="72">
        <f t="shared" si="0"/>
        <v>0</v>
      </c>
      <c r="S22" s="11"/>
      <c r="T22" s="74"/>
      <c r="U22" s="74"/>
      <c r="V22" s="71">
        <f t="shared" si="1"/>
        <v>0</v>
      </c>
      <c r="W22" s="72">
        <f t="shared" si="4"/>
        <v>0</v>
      </c>
      <c r="X22" s="9"/>
      <c r="Y22" s="8"/>
      <c r="Z22" s="158"/>
      <c r="AA22" s="158"/>
      <c r="AB22" s="71">
        <f t="shared" si="5"/>
        <v>0</v>
      </c>
      <c r="AC22" s="72">
        <f t="shared" si="6"/>
        <v>0</v>
      </c>
      <c r="AD22" s="24"/>
      <c r="AE22" s="11"/>
      <c r="AF22" s="74"/>
      <c r="AG22" s="74"/>
      <c r="AH22" s="71">
        <f t="shared" si="7"/>
        <v>0</v>
      </c>
      <c r="AI22" s="72">
        <f t="shared" si="8"/>
        <v>0</v>
      </c>
      <c r="AJ22" s="9"/>
      <c r="AK22" s="8"/>
      <c r="AL22" s="158"/>
      <c r="AM22" s="158"/>
      <c r="AN22" s="71">
        <f t="shared" si="9"/>
        <v>0</v>
      </c>
      <c r="AO22" s="72">
        <f t="shared" si="10"/>
        <v>0</v>
      </c>
      <c r="AP22" s="11"/>
      <c r="AQ22" s="12"/>
      <c r="AR22" s="109"/>
      <c r="AS22" s="12">
        <f t="shared" si="11"/>
        <v>0</v>
      </c>
      <c r="AT22" s="15">
        <f t="shared" si="12"/>
        <v>0</v>
      </c>
      <c r="AU22" s="36">
        <f t="shared" si="13"/>
        <v>0</v>
      </c>
      <c r="AV22" s="36">
        <f t="shared" si="14"/>
        <v>0</v>
      </c>
      <c r="AW22" s="7">
        <f t="shared" si="15"/>
        <v>1000</v>
      </c>
    </row>
    <row r="23" spans="1:49" ht="12.75">
      <c r="A23" s="28">
        <v>15</v>
      </c>
      <c r="B23" s="32"/>
      <c r="C23" s="22"/>
      <c r="D23" s="23"/>
      <c r="E23" s="21"/>
      <c r="F23" s="21"/>
      <c r="G23" s="21"/>
      <c r="H23" s="16">
        <v>1000</v>
      </c>
      <c r="I23" s="14"/>
      <c r="J23" s="74"/>
      <c r="K23" s="24"/>
      <c r="L23" s="11"/>
      <c r="M23" s="25"/>
      <c r="N23" s="74">
        <f t="shared" si="2"/>
        <v>0</v>
      </c>
      <c r="O23" s="74"/>
      <c r="P23" s="74"/>
      <c r="Q23" s="71">
        <f t="shared" si="3"/>
        <v>0</v>
      </c>
      <c r="R23" s="72">
        <f t="shared" si="0"/>
        <v>0</v>
      </c>
      <c r="S23" s="11"/>
      <c r="T23" s="74"/>
      <c r="U23" s="74"/>
      <c r="V23" s="71">
        <f t="shared" si="1"/>
        <v>0</v>
      </c>
      <c r="W23" s="72">
        <f t="shared" si="4"/>
        <v>0</v>
      </c>
      <c r="X23" s="9"/>
      <c r="Y23" s="8"/>
      <c r="Z23" s="158"/>
      <c r="AA23" s="158"/>
      <c r="AB23" s="71">
        <f t="shared" si="5"/>
        <v>0</v>
      </c>
      <c r="AC23" s="72">
        <f t="shared" si="6"/>
        <v>0</v>
      </c>
      <c r="AD23" s="24"/>
      <c r="AE23" s="11"/>
      <c r="AF23" s="74"/>
      <c r="AG23" s="74"/>
      <c r="AH23" s="71">
        <f t="shared" si="7"/>
        <v>0</v>
      </c>
      <c r="AI23" s="72">
        <f t="shared" si="8"/>
        <v>0</v>
      </c>
      <c r="AJ23" s="9"/>
      <c r="AK23" s="8"/>
      <c r="AL23" s="158"/>
      <c r="AM23" s="158"/>
      <c r="AN23" s="71">
        <f t="shared" si="9"/>
        <v>0</v>
      </c>
      <c r="AO23" s="72">
        <f t="shared" si="10"/>
        <v>0</v>
      </c>
      <c r="AP23" s="11"/>
      <c r="AQ23" s="12"/>
      <c r="AR23" s="109"/>
      <c r="AS23" s="12">
        <f t="shared" si="11"/>
        <v>0</v>
      </c>
      <c r="AT23" s="15">
        <f t="shared" si="12"/>
        <v>0</v>
      </c>
      <c r="AU23" s="36">
        <f t="shared" si="13"/>
        <v>0</v>
      </c>
      <c r="AV23" s="36">
        <f t="shared" si="14"/>
        <v>0</v>
      </c>
      <c r="AW23" s="7">
        <f t="shared" si="15"/>
        <v>1000</v>
      </c>
    </row>
    <row r="24" spans="1:49" ht="12.75">
      <c r="A24" s="28">
        <v>16</v>
      </c>
      <c r="B24" s="32"/>
      <c r="C24" s="22"/>
      <c r="D24" s="23"/>
      <c r="E24" s="21"/>
      <c r="F24" s="21"/>
      <c r="G24" s="21"/>
      <c r="H24" s="16">
        <v>1000</v>
      </c>
      <c r="I24" s="14"/>
      <c r="J24" s="74"/>
      <c r="K24" s="24"/>
      <c r="L24" s="11"/>
      <c r="M24" s="25"/>
      <c r="N24" s="74">
        <f t="shared" si="2"/>
        <v>0</v>
      </c>
      <c r="O24" s="74"/>
      <c r="P24" s="74"/>
      <c r="Q24" s="71">
        <f t="shared" si="3"/>
        <v>0</v>
      </c>
      <c r="R24" s="72">
        <f t="shared" si="0"/>
        <v>0</v>
      </c>
      <c r="S24" s="11"/>
      <c r="T24" s="74"/>
      <c r="U24" s="74"/>
      <c r="V24" s="71">
        <f t="shared" si="1"/>
        <v>0</v>
      </c>
      <c r="W24" s="72">
        <f t="shared" si="4"/>
        <v>0</v>
      </c>
      <c r="X24" s="9"/>
      <c r="Y24" s="8"/>
      <c r="Z24" s="158"/>
      <c r="AA24" s="158"/>
      <c r="AB24" s="71">
        <f t="shared" si="5"/>
        <v>0</v>
      </c>
      <c r="AC24" s="72">
        <f t="shared" si="6"/>
        <v>0</v>
      </c>
      <c r="AD24" s="24"/>
      <c r="AE24" s="11"/>
      <c r="AF24" s="74"/>
      <c r="AG24" s="74"/>
      <c r="AH24" s="71">
        <f t="shared" si="7"/>
        <v>0</v>
      </c>
      <c r="AI24" s="72">
        <f t="shared" si="8"/>
        <v>0</v>
      </c>
      <c r="AJ24" s="9"/>
      <c r="AK24" s="8"/>
      <c r="AL24" s="158"/>
      <c r="AM24" s="158"/>
      <c r="AN24" s="71">
        <f t="shared" si="9"/>
        <v>0</v>
      </c>
      <c r="AO24" s="72">
        <f t="shared" si="10"/>
        <v>0</v>
      </c>
      <c r="AP24" s="11"/>
      <c r="AQ24" s="12"/>
      <c r="AR24" s="109"/>
      <c r="AS24" s="12">
        <f t="shared" si="11"/>
        <v>0</v>
      </c>
      <c r="AT24" s="15">
        <f t="shared" si="12"/>
        <v>0</v>
      </c>
      <c r="AU24" s="36">
        <f t="shared" si="13"/>
        <v>0</v>
      </c>
      <c r="AV24" s="36">
        <f t="shared" si="14"/>
        <v>0</v>
      </c>
      <c r="AW24" s="7">
        <f t="shared" si="15"/>
        <v>1000</v>
      </c>
    </row>
    <row r="25" spans="1:49" ht="12.75">
      <c r="A25" s="28">
        <v>17</v>
      </c>
      <c r="B25" s="32"/>
      <c r="C25" s="22"/>
      <c r="D25" s="23"/>
      <c r="E25" s="21"/>
      <c r="F25" s="21"/>
      <c r="G25" s="21"/>
      <c r="H25" s="16">
        <v>1000</v>
      </c>
      <c r="I25" s="14"/>
      <c r="J25" s="74"/>
      <c r="K25" s="24"/>
      <c r="L25" s="11"/>
      <c r="M25" s="25"/>
      <c r="N25" s="74">
        <f t="shared" si="2"/>
        <v>0</v>
      </c>
      <c r="O25" s="74"/>
      <c r="P25" s="74"/>
      <c r="Q25" s="71">
        <f t="shared" si="3"/>
        <v>0</v>
      </c>
      <c r="R25" s="72">
        <f t="shared" si="0"/>
        <v>0</v>
      </c>
      <c r="S25" s="11"/>
      <c r="T25" s="74"/>
      <c r="U25" s="74"/>
      <c r="V25" s="71">
        <f t="shared" si="1"/>
        <v>0</v>
      </c>
      <c r="W25" s="72">
        <f t="shared" si="4"/>
        <v>0</v>
      </c>
      <c r="X25" s="9"/>
      <c r="Y25" s="8"/>
      <c r="Z25" s="158"/>
      <c r="AA25" s="158"/>
      <c r="AB25" s="71">
        <f t="shared" si="5"/>
        <v>0</v>
      </c>
      <c r="AC25" s="72">
        <f t="shared" si="6"/>
        <v>0</v>
      </c>
      <c r="AD25" s="24"/>
      <c r="AE25" s="11"/>
      <c r="AF25" s="74"/>
      <c r="AG25" s="74"/>
      <c r="AH25" s="71">
        <f t="shared" si="7"/>
        <v>0</v>
      </c>
      <c r="AI25" s="72">
        <f t="shared" si="8"/>
        <v>0</v>
      </c>
      <c r="AJ25" s="9"/>
      <c r="AK25" s="8"/>
      <c r="AL25" s="158"/>
      <c r="AM25" s="158"/>
      <c r="AN25" s="71">
        <f t="shared" si="9"/>
        <v>0</v>
      </c>
      <c r="AO25" s="72">
        <f t="shared" si="10"/>
        <v>0</v>
      </c>
      <c r="AP25" s="11"/>
      <c r="AQ25" s="12"/>
      <c r="AR25" s="109"/>
      <c r="AS25" s="12">
        <f t="shared" si="11"/>
        <v>0</v>
      </c>
      <c r="AT25" s="15">
        <f t="shared" si="12"/>
        <v>0</v>
      </c>
      <c r="AU25" s="36">
        <f t="shared" si="13"/>
        <v>0</v>
      </c>
      <c r="AV25" s="36">
        <f t="shared" si="14"/>
        <v>0</v>
      </c>
      <c r="AW25" s="7">
        <f t="shared" si="15"/>
        <v>1000</v>
      </c>
    </row>
    <row r="26" spans="1:49" ht="12.75">
      <c r="A26" s="28">
        <v>18</v>
      </c>
      <c r="B26" s="32"/>
      <c r="C26" s="22"/>
      <c r="D26" s="23"/>
      <c r="E26" s="21"/>
      <c r="F26" s="21"/>
      <c r="G26" s="21"/>
      <c r="H26" s="16">
        <v>1000</v>
      </c>
      <c r="I26" s="14"/>
      <c r="J26" s="74"/>
      <c r="K26" s="24"/>
      <c r="L26" s="11"/>
      <c r="M26" s="25"/>
      <c r="N26" s="74">
        <f t="shared" si="2"/>
        <v>0</v>
      </c>
      <c r="O26" s="74"/>
      <c r="P26" s="74"/>
      <c r="Q26" s="71">
        <f t="shared" si="3"/>
        <v>0</v>
      </c>
      <c r="R26" s="72">
        <f t="shared" si="0"/>
        <v>0</v>
      </c>
      <c r="S26" s="11"/>
      <c r="T26" s="74"/>
      <c r="U26" s="74"/>
      <c r="V26" s="71">
        <f t="shared" si="1"/>
        <v>0</v>
      </c>
      <c r="W26" s="72">
        <f t="shared" si="4"/>
        <v>0</v>
      </c>
      <c r="X26" s="9"/>
      <c r="Y26" s="8"/>
      <c r="Z26" s="158"/>
      <c r="AA26" s="158"/>
      <c r="AB26" s="71">
        <f t="shared" si="5"/>
        <v>0</v>
      </c>
      <c r="AC26" s="72">
        <f t="shared" si="6"/>
        <v>0</v>
      </c>
      <c r="AD26" s="24"/>
      <c r="AE26" s="11"/>
      <c r="AF26" s="74"/>
      <c r="AG26" s="74"/>
      <c r="AH26" s="71">
        <f t="shared" si="7"/>
        <v>0</v>
      </c>
      <c r="AI26" s="72">
        <f t="shared" si="8"/>
        <v>0</v>
      </c>
      <c r="AJ26" s="9"/>
      <c r="AK26" s="8"/>
      <c r="AL26" s="158"/>
      <c r="AM26" s="158"/>
      <c r="AN26" s="71">
        <f t="shared" si="9"/>
        <v>0</v>
      </c>
      <c r="AO26" s="72">
        <f t="shared" si="10"/>
        <v>0</v>
      </c>
      <c r="AP26" s="11"/>
      <c r="AQ26" s="12"/>
      <c r="AR26" s="109"/>
      <c r="AS26" s="12">
        <f t="shared" si="11"/>
        <v>0</v>
      </c>
      <c r="AT26" s="15">
        <f t="shared" si="12"/>
        <v>0</v>
      </c>
      <c r="AU26" s="36">
        <f t="shared" si="13"/>
        <v>0</v>
      </c>
      <c r="AV26" s="36">
        <f t="shared" si="14"/>
        <v>0</v>
      </c>
      <c r="AW26" s="7">
        <f t="shared" si="15"/>
        <v>1000</v>
      </c>
    </row>
    <row r="27" spans="1:49" ht="12.75">
      <c r="A27" s="28">
        <v>19</v>
      </c>
      <c r="B27" s="32"/>
      <c r="C27" s="22"/>
      <c r="D27" s="23"/>
      <c r="E27" s="21"/>
      <c r="F27" s="21"/>
      <c r="G27" s="21"/>
      <c r="H27" s="16">
        <v>1000</v>
      </c>
      <c r="I27" s="14"/>
      <c r="J27" s="74"/>
      <c r="K27" s="24"/>
      <c r="L27" s="11"/>
      <c r="M27" s="25"/>
      <c r="N27" s="74">
        <f t="shared" si="2"/>
        <v>0</v>
      </c>
      <c r="O27" s="74"/>
      <c r="P27" s="74"/>
      <c r="Q27" s="71">
        <f t="shared" si="3"/>
        <v>0</v>
      </c>
      <c r="R27" s="72">
        <f t="shared" si="0"/>
        <v>0</v>
      </c>
      <c r="S27" s="11"/>
      <c r="T27" s="74"/>
      <c r="U27" s="74"/>
      <c r="V27" s="71">
        <f t="shared" si="1"/>
        <v>0</v>
      </c>
      <c r="W27" s="72">
        <f t="shared" si="4"/>
        <v>0</v>
      </c>
      <c r="X27" s="9"/>
      <c r="Y27" s="8"/>
      <c r="Z27" s="158"/>
      <c r="AA27" s="158"/>
      <c r="AB27" s="71">
        <f t="shared" si="5"/>
        <v>0</v>
      </c>
      <c r="AC27" s="72">
        <f t="shared" si="6"/>
        <v>0</v>
      </c>
      <c r="AD27" s="24"/>
      <c r="AE27" s="11"/>
      <c r="AF27" s="74"/>
      <c r="AG27" s="74"/>
      <c r="AH27" s="71">
        <f t="shared" si="7"/>
        <v>0</v>
      </c>
      <c r="AI27" s="72">
        <f t="shared" si="8"/>
        <v>0</v>
      </c>
      <c r="AJ27" s="9"/>
      <c r="AK27" s="8"/>
      <c r="AL27" s="158"/>
      <c r="AM27" s="158"/>
      <c r="AN27" s="71">
        <f t="shared" si="9"/>
        <v>0</v>
      </c>
      <c r="AO27" s="72">
        <f t="shared" si="10"/>
        <v>0</v>
      </c>
      <c r="AP27" s="11"/>
      <c r="AQ27" s="12"/>
      <c r="AR27" s="109"/>
      <c r="AS27" s="12">
        <f t="shared" si="11"/>
        <v>0</v>
      </c>
      <c r="AT27" s="15">
        <f t="shared" si="12"/>
        <v>0</v>
      </c>
      <c r="AU27" s="36">
        <f t="shared" si="13"/>
        <v>0</v>
      </c>
      <c r="AV27" s="36">
        <f t="shared" si="14"/>
        <v>0</v>
      </c>
      <c r="AW27" s="7">
        <f t="shared" si="15"/>
        <v>1000</v>
      </c>
    </row>
    <row r="28" spans="1:49" ht="12.75">
      <c r="A28" s="28">
        <v>20</v>
      </c>
      <c r="B28" s="32"/>
      <c r="C28" s="22"/>
      <c r="D28" s="23"/>
      <c r="E28" s="21"/>
      <c r="F28" s="21"/>
      <c r="G28" s="21"/>
      <c r="H28" s="16">
        <v>1000</v>
      </c>
      <c r="I28" s="14"/>
      <c r="J28" s="74"/>
      <c r="K28" s="24"/>
      <c r="L28" s="11"/>
      <c r="M28" s="25"/>
      <c r="N28" s="74">
        <f t="shared" si="2"/>
        <v>0</v>
      </c>
      <c r="O28" s="74"/>
      <c r="P28" s="74"/>
      <c r="Q28" s="71">
        <f t="shared" si="3"/>
        <v>0</v>
      </c>
      <c r="R28" s="72">
        <f t="shared" si="0"/>
        <v>0</v>
      </c>
      <c r="S28" s="11"/>
      <c r="T28" s="74"/>
      <c r="U28" s="74"/>
      <c r="V28" s="71">
        <f t="shared" si="1"/>
        <v>0</v>
      </c>
      <c r="W28" s="72">
        <f t="shared" si="4"/>
        <v>0</v>
      </c>
      <c r="X28" s="9"/>
      <c r="Y28" s="8"/>
      <c r="Z28" s="158"/>
      <c r="AA28" s="158"/>
      <c r="AB28" s="71">
        <f t="shared" si="5"/>
        <v>0</v>
      </c>
      <c r="AC28" s="72">
        <f t="shared" si="6"/>
        <v>0</v>
      </c>
      <c r="AD28" s="24"/>
      <c r="AE28" s="11"/>
      <c r="AF28" s="74"/>
      <c r="AG28" s="74"/>
      <c r="AH28" s="71">
        <f t="shared" si="7"/>
        <v>0</v>
      </c>
      <c r="AI28" s="72">
        <f t="shared" si="8"/>
        <v>0</v>
      </c>
      <c r="AJ28" s="9"/>
      <c r="AK28" s="8"/>
      <c r="AL28" s="158"/>
      <c r="AM28" s="158"/>
      <c r="AN28" s="71">
        <f t="shared" si="9"/>
        <v>0</v>
      </c>
      <c r="AO28" s="72">
        <f t="shared" si="10"/>
        <v>0</v>
      </c>
      <c r="AP28" s="11"/>
      <c r="AQ28" s="12"/>
      <c r="AR28" s="109"/>
      <c r="AS28" s="12">
        <f t="shared" si="11"/>
        <v>0</v>
      </c>
      <c r="AT28" s="15">
        <f t="shared" si="12"/>
        <v>0</v>
      </c>
      <c r="AU28" s="36">
        <f t="shared" si="13"/>
        <v>0</v>
      </c>
      <c r="AV28" s="36">
        <f t="shared" si="14"/>
        <v>0</v>
      </c>
      <c r="AW28" s="7">
        <f t="shared" si="15"/>
        <v>1000</v>
      </c>
    </row>
    <row r="29" spans="1:49" ht="12.75">
      <c r="A29" s="28">
        <v>21</v>
      </c>
      <c r="B29" s="32"/>
      <c r="C29" s="22"/>
      <c r="D29" s="23"/>
      <c r="E29" s="21"/>
      <c r="F29" s="21"/>
      <c r="G29" s="21"/>
      <c r="H29" s="16">
        <v>1000</v>
      </c>
      <c r="I29" s="14"/>
      <c r="J29" s="74"/>
      <c r="K29" s="24"/>
      <c r="L29" s="11"/>
      <c r="M29" s="25"/>
      <c r="N29" s="74">
        <f t="shared" si="2"/>
        <v>0</v>
      </c>
      <c r="O29" s="74"/>
      <c r="P29" s="74"/>
      <c r="Q29" s="71">
        <f t="shared" si="3"/>
        <v>0</v>
      </c>
      <c r="R29" s="72">
        <f t="shared" si="0"/>
        <v>0</v>
      </c>
      <c r="S29" s="11"/>
      <c r="T29" s="74"/>
      <c r="U29" s="74"/>
      <c r="V29" s="71">
        <f t="shared" si="1"/>
        <v>0</v>
      </c>
      <c r="W29" s="72">
        <f t="shared" si="4"/>
        <v>0</v>
      </c>
      <c r="X29" s="9"/>
      <c r="Y29" s="8"/>
      <c r="Z29" s="158"/>
      <c r="AA29" s="158"/>
      <c r="AB29" s="71">
        <f t="shared" si="5"/>
        <v>0</v>
      </c>
      <c r="AC29" s="72">
        <f t="shared" si="6"/>
        <v>0</v>
      </c>
      <c r="AD29" s="24"/>
      <c r="AE29" s="11"/>
      <c r="AF29" s="74"/>
      <c r="AG29" s="74"/>
      <c r="AH29" s="71">
        <f t="shared" si="7"/>
        <v>0</v>
      </c>
      <c r="AI29" s="72">
        <f t="shared" si="8"/>
        <v>0</v>
      </c>
      <c r="AJ29" s="9"/>
      <c r="AK29" s="8"/>
      <c r="AL29" s="158"/>
      <c r="AM29" s="158"/>
      <c r="AN29" s="71">
        <f t="shared" si="9"/>
        <v>0</v>
      </c>
      <c r="AO29" s="72">
        <f t="shared" si="10"/>
        <v>0</v>
      </c>
      <c r="AP29" s="11"/>
      <c r="AQ29" s="12"/>
      <c r="AR29" s="109"/>
      <c r="AS29" s="12">
        <f t="shared" si="11"/>
        <v>0</v>
      </c>
      <c r="AT29" s="15">
        <f t="shared" si="12"/>
        <v>0</v>
      </c>
      <c r="AU29" s="36">
        <f t="shared" si="13"/>
        <v>0</v>
      </c>
      <c r="AV29" s="36">
        <f t="shared" si="14"/>
        <v>0</v>
      </c>
      <c r="AW29" s="7">
        <f t="shared" si="15"/>
        <v>1000</v>
      </c>
    </row>
    <row r="30" spans="1:49" ht="12.75">
      <c r="A30" s="28">
        <v>22</v>
      </c>
      <c r="B30" s="32"/>
      <c r="C30" s="22"/>
      <c r="D30" s="23"/>
      <c r="E30" s="21"/>
      <c r="F30" s="21"/>
      <c r="G30" s="21"/>
      <c r="H30" s="16">
        <v>1000</v>
      </c>
      <c r="I30" s="14"/>
      <c r="J30" s="74"/>
      <c r="K30" s="24"/>
      <c r="L30" s="11"/>
      <c r="M30" s="25"/>
      <c r="N30" s="74">
        <f t="shared" si="2"/>
        <v>0</v>
      </c>
      <c r="O30" s="74"/>
      <c r="P30" s="74"/>
      <c r="Q30" s="71">
        <f t="shared" si="3"/>
        <v>0</v>
      </c>
      <c r="R30" s="72">
        <f t="shared" si="0"/>
        <v>0</v>
      </c>
      <c r="S30" s="11"/>
      <c r="T30" s="74"/>
      <c r="U30" s="74"/>
      <c r="V30" s="71">
        <f t="shared" si="1"/>
        <v>0</v>
      </c>
      <c r="W30" s="72">
        <f t="shared" si="4"/>
        <v>0</v>
      </c>
      <c r="X30" s="9"/>
      <c r="Y30" s="8"/>
      <c r="Z30" s="158"/>
      <c r="AA30" s="158"/>
      <c r="AB30" s="71">
        <f t="shared" si="5"/>
        <v>0</v>
      </c>
      <c r="AC30" s="72">
        <f t="shared" si="6"/>
        <v>0</v>
      </c>
      <c r="AD30" s="24"/>
      <c r="AE30" s="11"/>
      <c r="AF30" s="74"/>
      <c r="AG30" s="74"/>
      <c r="AH30" s="71">
        <f t="shared" si="7"/>
        <v>0</v>
      </c>
      <c r="AI30" s="72">
        <f t="shared" si="8"/>
        <v>0</v>
      </c>
      <c r="AJ30" s="9"/>
      <c r="AK30" s="8"/>
      <c r="AL30" s="158"/>
      <c r="AM30" s="158"/>
      <c r="AN30" s="71">
        <f t="shared" si="9"/>
        <v>0</v>
      </c>
      <c r="AO30" s="72">
        <f t="shared" si="10"/>
        <v>0</v>
      </c>
      <c r="AP30" s="11"/>
      <c r="AQ30" s="12"/>
      <c r="AR30" s="109"/>
      <c r="AS30" s="12">
        <f t="shared" si="11"/>
        <v>0</v>
      </c>
      <c r="AT30" s="15">
        <f t="shared" si="12"/>
        <v>0</v>
      </c>
      <c r="AU30" s="36">
        <f t="shared" si="13"/>
        <v>0</v>
      </c>
      <c r="AV30" s="36">
        <f t="shared" si="14"/>
        <v>0</v>
      </c>
      <c r="AW30" s="7">
        <f t="shared" si="15"/>
        <v>1000</v>
      </c>
    </row>
    <row r="31" spans="1:49" ht="12.75">
      <c r="A31" s="28">
        <v>23</v>
      </c>
      <c r="B31" s="32"/>
      <c r="C31" s="22"/>
      <c r="D31" s="23"/>
      <c r="E31" s="21"/>
      <c r="F31" s="21"/>
      <c r="G31" s="21"/>
      <c r="H31" s="16">
        <v>1000</v>
      </c>
      <c r="I31" s="14"/>
      <c r="J31" s="74"/>
      <c r="K31" s="24"/>
      <c r="L31" s="11"/>
      <c r="M31" s="25"/>
      <c r="N31" s="74">
        <f t="shared" si="2"/>
        <v>0</v>
      </c>
      <c r="O31" s="74"/>
      <c r="P31" s="74"/>
      <c r="Q31" s="71">
        <f t="shared" si="3"/>
        <v>0</v>
      </c>
      <c r="R31" s="72">
        <f t="shared" si="0"/>
        <v>0</v>
      </c>
      <c r="S31" s="11"/>
      <c r="T31" s="74"/>
      <c r="U31" s="74"/>
      <c r="V31" s="71">
        <f t="shared" si="1"/>
        <v>0</v>
      </c>
      <c r="W31" s="72">
        <f t="shared" si="4"/>
        <v>0</v>
      </c>
      <c r="X31" s="9"/>
      <c r="Y31" s="8"/>
      <c r="Z31" s="158"/>
      <c r="AA31" s="158"/>
      <c r="AB31" s="71">
        <f t="shared" si="5"/>
        <v>0</v>
      </c>
      <c r="AC31" s="72">
        <f t="shared" si="6"/>
        <v>0</v>
      </c>
      <c r="AD31" s="24"/>
      <c r="AE31" s="11"/>
      <c r="AF31" s="74"/>
      <c r="AG31" s="74"/>
      <c r="AH31" s="71">
        <f t="shared" si="7"/>
        <v>0</v>
      </c>
      <c r="AI31" s="72">
        <f t="shared" si="8"/>
        <v>0</v>
      </c>
      <c r="AJ31" s="9"/>
      <c r="AK31" s="8"/>
      <c r="AL31" s="158"/>
      <c r="AM31" s="158"/>
      <c r="AN31" s="71">
        <f t="shared" si="9"/>
        <v>0</v>
      </c>
      <c r="AO31" s="72">
        <f t="shared" si="10"/>
        <v>0</v>
      </c>
      <c r="AP31" s="11"/>
      <c r="AQ31" s="12"/>
      <c r="AR31" s="109"/>
      <c r="AS31" s="12">
        <f t="shared" si="11"/>
        <v>0</v>
      </c>
      <c r="AT31" s="15">
        <f t="shared" si="12"/>
        <v>0</v>
      </c>
      <c r="AU31" s="36">
        <f t="shared" si="13"/>
        <v>0</v>
      </c>
      <c r="AV31" s="36">
        <f t="shared" si="14"/>
        <v>0</v>
      </c>
      <c r="AW31" s="7">
        <f t="shared" si="15"/>
        <v>1000</v>
      </c>
    </row>
    <row r="32" spans="1:49" ht="12.75">
      <c r="A32" s="28">
        <v>24</v>
      </c>
      <c r="B32" s="32"/>
      <c r="C32" s="22"/>
      <c r="D32" s="23"/>
      <c r="E32" s="21"/>
      <c r="F32" s="21"/>
      <c r="G32" s="21"/>
      <c r="H32" s="16">
        <v>1000</v>
      </c>
      <c r="I32" s="14"/>
      <c r="J32" s="74"/>
      <c r="K32" s="24"/>
      <c r="L32" s="11"/>
      <c r="M32" s="25"/>
      <c r="N32" s="74">
        <f t="shared" si="2"/>
        <v>0</v>
      </c>
      <c r="O32" s="74"/>
      <c r="P32" s="74"/>
      <c r="Q32" s="71">
        <f t="shared" si="3"/>
        <v>0</v>
      </c>
      <c r="R32" s="72">
        <f t="shared" si="0"/>
        <v>0</v>
      </c>
      <c r="S32" s="11"/>
      <c r="T32" s="74"/>
      <c r="U32" s="74"/>
      <c r="V32" s="71">
        <f t="shared" si="1"/>
        <v>0</v>
      </c>
      <c r="W32" s="72">
        <f t="shared" si="4"/>
        <v>0</v>
      </c>
      <c r="X32" s="9"/>
      <c r="Y32" s="8"/>
      <c r="Z32" s="158"/>
      <c r="AA32" s="158"/>
      <c r="AB32" s="71">
        <f t="shared" si="5"/>
        <v>0</v>
      </c>
      <c r="AC32" s="72">
        <f t="shared" si="6"/>
        <v>0</v>
      </c>
      <c r="AD32" s="24"/>
      <c r="AE32" s="11"/>
      <c r="AF32" s="74"/>
      <c r="AG32" s="74"/>
      <c r="AH32" s="71">
        <f t="shared" si="7"/>
        <v>0</v>
      </c>
      <c r="AI32" s="72">
        <f t="shared" si="8"/>
        <v>0</v>
      </c>
      <c r="AJ32" s="9"/>
      <c r="AK32" s="8"/>
      <c r="AL32" s="158"/>
      <c r="AM32" s="158"/>
      <c r="AN32" s="71">
        <f t="shared" si="9"/>
        <v>0</v>
      </c>
      <c r="AO32" s="72">
        <f t="shared" si="10"/>
        <v>0</v>
      </c>
      <c r="AP32" s="11"/>
      <c r="AQ32" s="12"/>
      <c r="AR32" s="109"/>
      <c r="AS32" s="12">
        <f t="shared" si="11"/>
        <v>0</v>
      </c>
      <c r="AT32" s="15">
        <f t="shared" si="12"/>
        <v>0</v>
      </c>
      <c r="AU32" s="36">
        <f t="shared" si="13"/>
        <v>0</v>
      </c>
      <c r="AV32" s="36">
        <f t="shared" si="14"/>
        <v>0</v>
      </c>
      <c r="AW32" s="7">
        <f t="shared" si="15"/>
        <v>1000</v>
      </c>
    </row>
    <row r="33" spans="1:49" ht="12.75">
      <c r="A33" s="28">
        <v>25</v>
      </c>
      <c r="B33" s="32"/>
      <c r="C33" s="22"/>
      <c r="D33" s="23"/>
      <c r="E33" s="21"/>
      <c r="F33" s="21"/>
      <c r="G33" s="21"/>
      <c r="H33" s="16">
        <v>1000</v>
      </c>
      <c r="I33" s="14"/>
      <c r="J33" s="74"/>
      <c r="K33" s="24"/>
      <c r="L33" s="11"/>
      <c r="M33" s="25"/>
      <c r="N33" s="74">
        <f t="shared" si="2"/>
        <v>0</v>
      </c>
      <c r="O33" s="74"/>
      <c r="P33" s="74"/>
      <c r="Q33" s="71">
        <f t="shared" si="3"/>
        <v>0</v>
      </c>
      <c r="R33" s="72">
        <f t="shared" si="0"/>
        <v>0</v>
      </c>
      <c r="S33" s="11"/>
      <c r="T33" s="74"/>
      <c r="U33" s="74"/>
      <c r="V33" s="71">
        <f t="shared" si="1"/>
        <v>0</v>
      </c>
      <c r="W33" s="72">
        <f t="shared" si="4"/>
        <v>0</v>
      </c>
      <c r="X33" s="9"/>
      <c r="Y33" s="8"/>
      <c r="Z33" s="158"/>
      <c r="AA33" s="158"/>
      <c r="AB33" s="71">
        <f t="shared" si="5"/>
        <v>0</v>
      </c>
      <c r="AC33" s="72">
        <f t="shared" si="6"/>
        <v>0</v>
      </c>
      <c r="AD33" s="24"/>
      <c r="AE33" s="11"/>
      <c r="AF33" s="74"/>
      <c r="AG33" s="74"/>
      <c r="AH33" s="71">
        <f t="shared" si="7"/>
        <v>0</v>
      </c>
      <c r="AI33" s="72">
        <f t="shared" si="8"/>
        <v>0</v>
      </c>
      <c r="AJ33" s="9"/>
      <c r="AK33" s="8"/>
      <c r="AL33" s="158"/>
      <c r="AM33" s="158"/>
      <c r="AN33" s="71">
        <f t="shared" si="9"/>
        <v>0</v>
      </c>
      <c r="AO33" s="72">
        <f t="shared" si="10"/>
        <v>0</v>
      </c>
      <c r="AP33" s="11"/>
      <c r="AQ33" s="12"/>
      <c r="AR33" s="109"/>
      <c r="AS33" s="12">
        <f t="shared" si="11"/>
        <v>0</v>
      </c>
      <c r="AT33" s="15">
        <f t="shared" si="12"/>
        <v>0</v>
      </c>
      <c r="AU33" s="36">
        <f t="shared" si="13"/>
        <v>0</v>
      </c>
      <c r="AV33" s="36">
        <f t="shared" si="14"/>
        <v>0</v>
      </c>
      <c r="AW33" s="7">
        <f t="shared" si="15"/>
        <v>1000</v>
      </c>
    </row>
    <row r="34" spans="1:49" ht="12.75">
      <c r="A34" s="28">
        <v>26</v>
      </c>
      <c r="B34" s="32"/>
      <c r="C34" s="22"/>
      <c r="D34" s="23"/>
      <c r="E34" s="21"/>
      <c r="F34" s="21"/>
      <c r="G34" s="21"/>
      <c r="H34" s="16">
        <v>1000</v>
      </c>
      <c r="I34" s="14"/>
      <c r="J34" s="74"/>
      <c r="K34" s="24"/>
      <c r="L34" s="11"/>
      <c r="M34" s="25"/>
      <c r="N34" s="74">
        <f t="shared" si="2"/>
        <v>0</v>
      </c>
      <c r="O34" s="74"/>
      <c r="P34" s="74"/>
      <c r="Q34" s="71">
        <f t="shared" si="3"/>
        <v>0</v>
      </c>
      <c r="R34" s="72">
        <f t="shared" si="0"/>
        <v>0</v>
      </c>
      <c r="S34" s="11"/>
      <c r="T34" s="74"/>
      <c r="U34" s="74"/>
      <c r="V34" s="71">
        <f t="shared" si="1"/>
        <v>0</v>
      </c>
      <c r="W34" s="72">
        <f t="shared" si="4"/>
        <v>0</v>
      </c>
      <c r="X34" s="9"/>
      <c r="Y34" s="8"/>
      <c r="Z34" s="158"/>
      <c r="AA34" s="158"/>
      <c r="AB34" s="71">
        <f t="shared" si="5"/>
        <v>0</v>
      </c>
      <c r="AC34" s="72">
        <f t="shared" si="6"/>
        <v>0</v>
      </c>
      <c r="AD34" s="24"/>
      <c r="AE34" s="11"/>
      <c r="AF34" s="74"/>
      <c r="AG34" s="74"/>
      <c r="AH34" s="71">
        <f t="shared" si="7"/>
        <v>0</v>
      </c>
      <c r="AI34" s="72">
        <f t="shared" si="8"/>
        <v>0</v>
      </c>
      <c r="AJ34" s="9"/>
      <c r="AK34" s="8"/>
      <c r="AL34" s="158"/>
      <c r="AM34" s="158"/>
      <c r="AN34" s="71">
        <f t="shared" si="9"/>
        <v>0</v>
      </c>
      <c r="AO34" s="72">
        <f t="shared" si="10"/>
        <v>0</v>
      </c>
      <c r="AP34" s="11"/>
      <c r="AQ34" s="12"/>
      <c r="AR34" s="109"/>
      <c r="AS34" s="12">
        <f t="shared" si="11"/>
        <v>0</v>
      </c>
      <c r="AT34" s="15">
        <f t="shared" si="12"/>
        <v>0</v>
      </c>
      <c r="AU34" s="36">
        <f t="shared" si="13"/>
        <v>0</v>
      </c>
      <c r="AV34" s="36">
        <f t="shared" si="14"/>
        <v>0</v>
      </c>
      <c r="AW34" s="7">
        <f t="shared" si="15"/>
        <v>1000</v>
      </c>
    </row>
    <row r="35" spans="1:49" ht="12.75">
      <c r="A35" s="28">
        <v>27</v>
      </c>
      <c r="B35" s="32"/>
      <c r="C35" s="22"/>
      <c r="D35" s="23"/>
      <c r="E35" s="21"/>
      <c r="F35" s="21"/>
      <c r="G35" s="21"/>
      <c r="H35" s="16">
        <v>1000</v>
      </c>
      <c r="I35" s="14"/>
      <c r="J35" s="74"/>
      <c r="K35" s="24"/>
      <c r="L35" s="11"/>
      <c r="M35" s="25"/>
      <c r="N35" s="74">
        <f t="shared" si="2"/>
        <v>0</v>
      </c>
      <c r="O35" s="74"/>
      <c r="P35" s="74"/>
      <c r="Q35" s="71">
        <f t="shared" si="3"/>
        <v>0</v>
      </c>
      <c r="R35" s="72">
        <f t="shared" si="0"/>
        <v>0</v>
      </c>
      <c r="S35" s="11"/>
      <c r="T35" s="74"/>
      <c r="U35" s="74"/>
      <c r="V35" s="71">
        <f t="shared" si="1"/>
        <v>0</v>
      </c>
      <c r="W35" s="72">
        <f t="shared" si="4"/>
        <v>0</v>
      </c>
      <c r="X35" s="9"/>
      <c r="Y35" s="8"/>
      <c r="Z35" s="158"/>
      <c r="AA35" s="158"/>
      <c r="AB35" s="71">
        <f t="shared" si="5"/>
        <v>0</v>
      </c>
      <c r="AC35" s="72">
        <f t="shared" si="6"/>
        <v>0</v>
      </c>
      <c r="AD35" s="24"/>
      <c r="AE35" s="11"/>
      <c r="AF35" s="74"/>
      <c r="AG35" s="74"/>
      <c r="AH35" s="71">
        <f t="shared" si="7"/>
        <v>0</v>
      </c>
      <c r="AI35" s="72">
        <f t="shared" si="8"/>
        <v>0</v>
      </c>
      <c r="AJ35" s="9"/>
      <c r="AK35" s="8"/>
      <c r="AL35" s="158"/>
      <c r="AM35" s="158"/>
      <c r="AN35" s="71">
        <f t="shared" si="9"/>
        <v>0</v>
      </c>
      <c r="AO35" s="72">
        <f t="shared" si="10"/>
        <v>0</v>
      </c>
      <c r="AP35" s="11"/>
      <c r="AQ35" s="12"/>
      <c r="AR35" s="109"/>
      <c r="AS35" s="12">
        <f t="shared" si="11"/>
        <v>0</v>
      </c>
      <c r="AT35" s="15">
        <f t="shared" si="12"/>
        <v>0</v>
      </c>
      <c r="AU35" s="36">
        <f t="shared" si="13"/>
        <v>0</v>
      </c>
      <c r="AV35" s="36">
        <f t="shared" si="14"/>
        <v>0</v>
      </c>
      <c r="AW35" s="7">
        <f t="shared" si="15"/>
        <v>1000</v>
      </c>
    </row>
    <row r="36" spans="1:49" ht="12.75">
      <c r="A36" s="28">
        <v>28</v>
      </c>
      <c r="B36" s="32"/>
      <c r="C36" s="22"/>
      <c r="D36" s="23"/>
      <c r="E36" s="21"/>
      <c r="F36" s="21"/>
      <c r="G36" s="21"/>
      <c r="H36" s="16">
        <v>1000</v>
      </c>
      <c r="I36" s="14"/>
      <c r="J36" s="74"/>
      <c r="K36" s="24"/>
      <c r="L36" s="11"/>
      <c r="M36" s="25"/>
      <c r="N36" s="74">
        <f t="shared" si="2"/>
        <v>0</v>
      </c>
      <c r="O36" s="74"/>
      <c r="P36" s="74"/>
      <c r="Q36" s="71">
        <f t="shared" si="3"/>
        <v>0</v>
      </c>
      <c r="R36" s="72">
        <f t="shared" si="0"/>
        <v>0</v>
      </c>
      <c r="S36" s="11"/>
      <c r="T36" s="74"/>
      <c r="U36" s="74"/>
      <c r="V36" s="71">
        <f t="shared" si="1"/>
        <v>0</v>
      </c>
      <c r="W36" s="72">
        <f t="shared" si="4"/>
        <v>0</v>
      </c>
      <c r="X36" s="9"/>
      <c r="Y36" s="8"/>
      <c r="Z36" s="158"/>
      <c r="AA36" s="158"/>
      <c r="AB36" s="71">
        <f t="shared" si="5"/>
        <v>0</v>
      </c>
      <c r="AC36" s="72">
        <f t="shared" si="6"/>
        <v>0</v>
      </c>
      <c r="AD36" s="24"/>
      <c r="AE36" s="11"/>
      <c r="AF36" s="74"/>
      <c r="AG36" s="74"/>
      <c r="AH36" s="71">
        <f t="shared" si="7"/>
        <v>0</v>
      </c>
      <c r="AI36" s="72">
        <f t="shared" si="8"/>
        <v>0</v>
      </c>
      <c r="AJ36" s="9"/>
      <c r="AK36" s="8"/>
      <c r="AL36" s="158"/>
      <c r="AM36" s="158"/>
      <c r="AN36" s="71">
        <f t="shared" si="9"/>
        <v>0</v>
      </c>
      <c r="AO36" s="72">
        <f t="shared" si="10"/>
        <v>0</v>
      </c>
      <c r="AP36" s="11"/>
      <c r="AQ36" s="12"/>
      <c r="AR36" s="109"/>
      <c r="AS36" s="12">
        <f t="shared" si="11"/>
        <v>0</v>
      </c>
      <c r="AT36" s="15">
        <f t="shared" si="12"/>
        <v>0</v>
      </c>
      <c r="AU36" s="36">
        <f t="shared" si="13"/>
        <v>0</v>
      </c>
      <c r="AV36" s="36">
        <f t="shared" si="14"/>
        <v>0</v>
      </c>
      <c r="AW36" s="7">
        <f t="shared" si="15"/>
        <v>1000</v>
      </c>
    </row>
    <row r="37" spans="1:49" ht="12.75">
      <c r="A37" s="28">
        <v>29</v>
      </c>
      <c r="B37" s="32"/>
      <c r="C37" s="22"/>
      <c r="D37" s="23"/>
      <c r="E37" s="21"/>
      <c r="F37" s="21"/>
      <c r="G37" s="21"/>
      <c r="H37" s="16">
        <v>1000</v>
      </c>
      <c r="I37" s="14"/>
      <c r="J37" s="74"/>
      <c r="K37" s="24"/>
      <c r="L37" s="11"/>
      <c r="M37" s="25"/>
      <c r="N37" s="74">
        <f t="shared" si="2"/>
        <v>0</v>
      </c>
      <c r="O37" s="74"/>
      <c r="P37" s="74"/>
      <c r="Q37" s="71">
        <f t="shared" si="3"/>
        <v>0</v>
      </c>
      <c r="R37" s="72">
        <f t="shared" si="0"/>
        <v>0</v>
      </c>
      <c r="S37" s="11"/>
      <c r="T37" s="74"/>
      <c r="U37" s="74"/>
      <c r="V37" s="71">
        <f t="shared" si="1"/>
        <v>0</v>
      </c>
      <c r="W37" s="72">
        <f t="shared" si="4"/>
        <v>0</v>
      </c>
      <c r="X37" s="9"/>
      <c r="Y37" s="8"/>
      <c r="Z37" s="158"/>
      <c r="AA37" s="158"/>
      <c r="AB37" s="71">
        <f t="shared" si="5"/>
        <v>0</v>
      </c>
      <c r="AC37" s="72">
        <f t="shared" si="6"/>
        <v>0</v>
      </c>
      <c r="AD37" s="24"/>
      <c r="AE37" s="11"/>
      <c r="AF37" s="74"/>
      <c r="AG37" s="74"/>
      <c r="AH37" s="71">
        <f t="shared" si="7"/>
        <v>0</v>
      </c>
      <c r="AI37" s="72">
        <f t="shared" si="8"/>
        <v>0</v>
      </c>
      <c r="AJ37" s="9"/>
      <c r="AK37" s="8"/>
      <c r="AL37" s="158"/>
      <c r="AM37" s="158"/>
      <c r="AN37" s="71">
        <f t="shared" si="9"/>
        <v>0</v>
      </c>
      <c r="AO37" s="72">
        <f t="shared" si="10"/>
        <v>0</v>
      </c>
      <c r="AP37" s="11"/>
      <c r="AQ37" s="12"/>
      <c r="AR37" s="109"/>
      <c r="AS37" s="12">
        <f t="shared" si="11"/>
        <v>0</v>
      </c>
      <c r="AT37" s="15">
        <f t="shared" si="12"/>
        <v>0</v>
      </c>
      <c r="AU37" s="36">
        <f t="shared" si="13"/>
        <v>0</v>
      </c>
      <c r="AV37" s="36">
        <f t="shared" si="14"/>
        <v>0</v>
      </c>
      <c r="AW37" s="7">
        <f t="shared" si="15"/>
        <v>1000</v>
      </c>
    </row>
    <row r="38" spans="1:49" ht="12.75">
      <c r="A38" s="28">
        <v>30</v>
      </c>
      <c r="B38" s="32"/>
      <c r="C38" s="22"/>
      <c r="D38" s="23"/>
      <c r="E38" s="21"/>
      <c r="F38" s="21"/>
      <c r="G38" s="21"/>
      <c r="H38" s="16">
        <v>1000</v>
      </c>
      <c r="I38" s="14"/>
      <c r="J38" s="74"/>
      <c r="K38" s="24"/>
      <c r="L38" s="11"/>
      <c r="M38" s="25"/>
      <c r="N38" s="74">
        <f t="shared" si="2"/>
        <v>0</v>
      </c>
      <c r="O38" s="74"/>
      <c r="P38" s="74"/>
      <c r="Q38" s="71">
        <f t="shared" si="3"/>
        <v>0</v>
      </c>
      <c r="R38" s="72">
        <f t="shared" si="0"/>
        <v>0</v>
      </c>
      <c r="S38" s="11"/>
      <c r="T38" s="74"/>
      <c r="U38" s="74"/>
      <c r="V38" s="71">
        <f t="shared" si="1"/>
        <v>0</v>
      </c>
      <c r="W38" s="72">
        <f t="shared" si="4"/>
        <v>0</v>
      </c>
      <c r="X38" s="9"/>
      <c r="Y38" s="8"/>
      <c r="Z38" s="158"/>
      <c r="AA38" s="158"/>
      <c r="AB38" s="71">
        <f t="shared" si="5"/>
        <v>0</v>
      </c>
      <c r="AC38" s="72">
        <f t="shared" si="6"/>
        <v>0</v>
      </c>
      <c r="AD38" s="24"/>
      <c r="AE38" s="11"/>
      <c r="AF38" s="74"/>
      <c r="AG38" s="74"/>
      <c r="AH38" s="71">
        <f t="shared" si="7"/>
        <v>0</v>
      </c>
      <c r="AI38" s="72">
        <f t="shared" si="8"/>
        <v>0</v>
      </c>
      <c r="AJ38" s="9"/>
      <c r="AK38" s="8"/>
      <c r="AL38" s="158"/>
      <c r="AM38" s="158"/>
      <c r="AN38" s="71">
        <f t="shared" si="9"/>
        <v>0</v>
      </c>
      <c r="AO38" s="72">
        <f t="shared" si="10"/>
        <v>0</v>
      </c>
      <c r="AP38" s="11"/>
      <c r="AQ38" s="12"/>
      <c r="AR38" s="109"/>
      <c r="AS38" s="12">
        <f t="shared" si="11"/>
        <v>0</v>
      </c>
      <c r="AT38" s="15">
        <f t="shared" si="12"/>
        <v>0</v>
      </c>
      <c r="AU38" s="36">
        <f t="shared" si="13"/>
        <v>0</v>
      </c>
      <c r="AV38" s="36">
        <f t="shared" si="14"/>
        <v>0</v>
      </c>
      <c r="AW38" s="7">
        <f t="shared" si="15"/>
        <v>1000</v>
      </c>
    </row>
    <row r="39" spans="1:49" ht="12.75">
      <c r="A39" s="28">
        <v>31</v>
      </c>
      <c r="B39" s="32"/>
      <c r="C39" s="22"/>
      <c r="D39" s="23"/>
      <c r="E39" s="21"/>
      <c r="F39" s="21"/>
      <c r="G39" s="21"/>
      <c r="H39" s="16">
        <v>1000</v>
      </c>
      <c r="I39" s="14"/>
      <c r="J39" s="74"/>
      <c r="K39" s="24"/>
      <c r="L39" s="11"/>
      <c r="M39" s="25"/>
      <c r="N39" s="74">
        <f t="shared" si="2"/>
        <v>0</v>
      </c>
      <c r="O39" s="74"/>
      <c r="P39" s="74"/>
      <c r="Q39" s="71">
        <f t="shared" si="3"/>
        <v>0</v>
      </c>
      <c r="R39" s="72">
        <f t="shared" si="0"/>
        <v>0</v>
      </c>
      <c r="S39" s="11"/>
      <c r="T39" s="74"/>
      <c r="U39" s="74"/>
      <c r="V39" s="71">
        <f t="shared" si="1"/>
        <v>0</v>
      </c>
      <c r="W39" s="72">
        <f t="shared" si="4"/>
        <v>0</v>
      </c>
      <c r="X39" s="9"/>
      <c r="Y39" s="8"/>
      <c r="Z39" s="158"/>
      <c r="AA39" s="158"/>
      <c r="AB39" s="71">
        <f t="shared" si="5"/>
        <v>0</v>
      </c>
      <c r="AC39" s="72">
        <f t="shared" si="6"/>
        <v>0</v>
      </c>
      <c r="AD39" s="24"/>
      <c r="AE39" s="11"/>
      <c r="AF39" s="74"/>
      <c r="AG39" s="74"/>
      <c r="AH39" s="71">
        <f t="shared" si="7"/>
        <v>0</v>
      </c>
      <c r="AI39" s="72">
        <f t="shared" si="8"/>
        <v>0</v>
      </c>
      <c r="AJ39" s="9"/>
      <c r="AK39" s="8"/>
      <c r="AL39" s="158"/>
      <c r="AM39" s="158"/>
      <c r="AN39" s="71">
        <f t="shared" si="9"/>
        <v>0</v>
      </c>
      <c r="AO39" s="72">
        <f t="shared" si="10"/>
        <v>0</v>
      </c>
      <c r="AP39" s="11"/>
      <c r="AQ39" s="12"/>
      <c r="AR39" s="109"/>
      <c r="AS39" s="12">
        <f t="shared" si="11"/>
        <v>0</v>
      </c>
      <c r="AT39" s="15">
        <f t="shared" si="12"/>
        <v>0</v>
      </c>
      <c r="AU39" s="36">
        <f t="shared" si="13"/>
        <v>0</v>
      </c>
      <c r="AV39" s="36">
        <f t="shared" si="14"/>
        <v>0</v>
      </c>
      <c r="AW39" s="7">
        <f t="shared" si="15"/>
        <v>1000</v>
      </c>
    </row>
    <row r="40" spans="1:49" ht="12.75">
      <c r="A40" s="28">
        <v>32</v>
      </c>
      <c r="B40" s="32"/>
      <c r="C40" s="22"/>
      <c r="D40" s="23"/>
      <c r="E40" s="21"/>
      <c r="F40" s="21"/>
      <c r="G40" s="21"/>
      <c r="H40" s="16">
        <v>1000</v>
      </c>
      <c r="I40" s="14"/>
      <c r="J40" s="74"/>
      <c r="K40" s="24"/>
      <c r="L40" s="11"/>
      <c r="M40" s="25"/>
      <c r="N40" s="74">
        <f t="shared" si="2"/>
        <v>0</v>
      </c>
      <c r="O40" s="74"/>
      <c r="P40" s="74"/>
      <c r="Q40" s="71">
        <f t="shared" si="3"/>
        <v>0</v>
      </c>
      <c r="R40" s="72">
        <f t="shared" si="0"/>
        <v>0</v>
      </c>
      <c r="S40" s="11"/>
      <c r="T40" s="74"/>
      <c r="U40" s="74"/>
      <c r="V40" s="71">
        <f t="shared" si="1"/>
        <v>0</v>
      </c>
      <c r="W40" s="72">
        <f t="shared" si="4"/>
        <v>0</v>
      </c>
      <c r="X40" s="9"/>
      <c r="Y40" s="8"/>
      <c r="Z40" s="158"/>
      <c r="AA40" s="158"/>
      <c r="AB40" s="71">
        <f t="shared" si="5"/>
        <v>0</v>
      </c>
      <c r="AC40" s="72">
        <f t="shared" si="6"/>
        <v>0</v>
      </c>
      <c r="AD40" s="24"/>
      <c r="AE40" s="11"/>
      <c r="AF40" s="74"/>
      <c r="AG40" s="74"/>
      <c r="AH40" s="71">
        <f t="shared" si="7"/>
        <v>0</v>
      </c>
      <c r="AI40" s="72">
        <f t="shared" si="8"/>
        <v>0</v>
      </c>
      <c r="AJ40" s="9"/>
      <c r="AK40" s="8"/>
      <c r="AL40" s="158"/>
      <c r="AM40" s="158"/>
      <c r="AN40" s="71">
        <f t="shared" si="9"/>
        <v>0</v>
      </c>
      <c r="AO40" s="72">
        <f t="shared" si="10"/>
        <v>0</v>
      </c>
      <c r="AP40" s="11"/>
      <c r="AQ40" s="12"/>
      <c r="AR40" s="109"/>
      <c r="AS40" s="12">
        <f t="shared" si="11"/>
        <v>0</v>
      </c>
      <c r="AT40" s="15">
        <f t="shared" si="12"/>
        <v>0</v>
      </c>
      <c r="AU40" s="36">
        <f t="shared" si="13"/>
        <v>0</v>
      </c>
      <c r="AV40" s="36">
        <f t="shared" si="14"/>
        <v>0</v>
      </c>
      <c r="AW40" s="7">
        <f t="shared" si="15"/>
        <v>1000</v>
      </c>
    </row>
    <row r="41" spans="1:49" ht="12.75">
      <c r="A41" s="28">
        <v>33</v>
      </c>
      <c r="B41" s="32"/>
      <c r="C41" s="22"/>
      <c r="D41" s="23"/>
      <c r="E41" s="21"/>
      <c r="F41" s="21"/>
      <c r="G41" s="21"/>
      <c r="H41" s="16">
        <v>1000</v>
      </c>
      <c r="I41" s="14"/>
      <c r="J41" s="74"/>
      <c r="K41" s="24"/>
      <c r="L41" s="11"/>
      <c r="M41" s="25"/>
      <c r="N41" s="74">
        <f t="shared" si="2"/>
        <v>0</v>
      </c>
      <c r="O41" s="74"/>
      <c r="P41" s="74"/>
      <c r="Q41" s="71">
        <f t="shared" si="3"/>
        <v>0</v>
      </c>
      <c r="R41" s="72">
        <f t="shared" si="0"/>
        <v>0</v>
      </c>
      <c r="S41" s="11"/>
      <c r="T41" s="74"/>
      <c r="U41" s="74"/>
      <c r="V41" s="71">
        <f t="shared" si="1"/>
        <v>0</v>
      </c>
      <c r="W41" s="72">
        <f t="shared" si="4"/>
        <v>0</v>
      </c>
      <c r="X41" s="9"/>
      <c r="Y41" s="8"/>
      <c r="Z41" s="158"/>
      <c r="AA41" s="158"/>
      <c r="AB41" s="71">
        <f t="shared" si="5"/>
        <v>0</v>
      </c>
      <c r="AC41" s="72">
        <f t="shared" si="6"/>
        <v>0</v>
      </c>
      <c r="AD41" s="24"/>
      <c r="AE41" s="11"/>
      <c r="AF41" s="74"/>
      <c r="AG41" s="74"/>
      <c r="AH41" s="71">
        <f t="shared" si="7"/>
        <v>0</v>
      </c>
      <c r="AI41" s="72">
        <f t="shared" si="8"/>
        <v>0</v>
      </c>
      <c r="AJ41" s="9"/>
      <c r="AK41" s="8"/>
      <c r="AL41" s="158"/>
      <c r="AM41" s="158"/>
      <c r="AN41" s="71">
        <f t="shared" si="9"/>
        <v>0</v>
      </c>
      <c r="AO41" s="72">
        <f t="shared" si="10"/>
        <v>0</v>
      </c>
      <c r="AP41" s="11"/>
      <c r="AQ41" s="12"/>
      <c r="AR41" s="109"/>
      <c r="AS41" s="12">
        <f t="shared" si="11"/>
        <v>0</v>
      </c>
      <c r="AT41" s="15">
        <f t="shared" si="12"/>
        <v>0</v>
      </c>
      <c r="AU41" s="36">
        <f t="shared" si="13"/>
        <v>0</v>
      </c>
      <c r="AV41" s="36">
        <f t="shared" si="14"/>
        <v>0</v>
      </c>
      <c r="AW41" s="7">
        <f t="shared" si="15"/>
        <v>1000</v>
      </c>
    </row>
    <row r="42" spans="1:49" ht="12.75">
      <c r="A42" s="28">
        <v>34</v>
      </c>
      <c r="B42" s="32"/>
      <c r="C42" s="22"/>
      <c r="D42" s="23"/>
      <c r="E42" s="21"/>
      <c r="F42" s="21"/>
      <c r="G42" s="21"/>
      <c r="H42" s="16">
        <v>1000</v>
      </c>
      <c r="I42" s="14"/>
      <c r="J42" s="74"/>
      <c r="K42" s="24"/>
      <c r="L42" s="11"/>
      <c r="M42" s="25"/>
      <c r="N42" s="74">
        <f t="shared" si="2"/>
        <v>0</v>
      </c>
      <c r="O42" s="74"/>
      <c r="P42" s="74"/>
      <c r="Q42" s="71">
        <f t="shared" si="3"/>
        <v>0</v>
      </c>
      <c r="R42" s="72">
        <f t="shared" si="0"/>
        <v>0</v>
      </c>
      <c r="S42" s="11"/>
      <c r="T42" s="74"/>
      <c r="U42" s="74"/>
      <c r="V42" s="71">
        <f t="shared" si="1"/>
        <v>0</v>
      </c>
      <c r="W42" s="72">
        <f t="shared" si="4"/>
        <v>0</v>
      </c>
      <c r="X42" s="9"/>
      <c r="Y42" s="8"/>
      <c r="Z42" s="158"/>
      <c r="AA42" s="158"/>
      <c r="AB42" s="71">
        <f t="shared" si="5"/>
        <v>0</v>
      </c>
      <c r="AC42" s="72">
        <f t="shared" si="6"/>
        <v>0</v>
      </c>
      <c r="AD42" s="24"/>
      <c r="AE42" s="11"/>
      <c r="AF42" s="74"/>
      <c r="AG42" s="74"/>
      <c r="AH42" s="71">
        <f t="shared" si="7"/>
        <v>0</v>
      </c>
      <c r="AI42" s="72">
        <f t="shared" si="8"/>
        <v>0</v>
      </c>
      <c r="AJ42" s="9"/>
      <c r="AK42" s="8"/>
      <c r="AL42" s="158"/>
      <c r="AM42" s="158"/>
      <c r="AN42" s="71">
        <f t="shared" si="9"/>
        <v>0</v>
      </c>
      <c r="AO42" s="72">
        <f t="shared" si="10"/>
        <v>0</v>
      </c>
      <c r="AP42" s="11"/>
      <c r="AQ42" s="12"/>
      <c r="AR42" s="109"/>
      <c r="AS42" s="12">
        <f t="shared" si="11"/>
        <v>0</v>
      </c>
      <c r="AT42" s="15">
        <f t="shared" si="12"/>
        <v>0</v>
      </c>
      <c r="AU42" s="36">
        <f t="shared" si="13"/>
        <v>0</v>
      </c>
      <c r="AV42" s="36">
        <f t="shared" si="14"/>
        <v>0</v>
      </c>
      <c r="AW42" s="7">
        <f t="shared" si="15"/>
        <v>1000</v>
      </c>
    </row>
    <row r="43" spans="10:44" ht="12.75">
      <c r="J43" s="67"/>
      <c r="Q43" s="67"/>
      <c r="R43" s="67"/>
      <c r="V43" s="67"/>
      <c r="W43" s="67"/>
      <c r="AB43" s="67"/>
      <c r="AC43" s="67"/>
      <c r="AH43" s="67"/>
      <c r="AI43" s="67"/>
      <c r="AN43" s="67"/>
      <c r="AO43" s="67"/>
      <c r="AR43" s="63"/>
    </row>
    <row r="44" spans="1:59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5"/>
      <c r="I44" s="95"/>
      <c r="J44" s="95"/>
      <c r="K44" s="95"/>
      <c r="L44" s="37"/>
      <c r="M44" s="63"/>
      <c r="N44" s="68"/>
      <c r="O44" s="68"/>
      <c r="P44" s="68"/>
      <c r="Q44" s="37"/>
      <c r="R44" s="37"/>
      <c r="S44" s="67" t="str">
        <f>Osnovni_podatki!A11</f>
        <v>Predsednik B komisije:</v>
      </c>
      <c r="T44" s="67"/>
      <c r="U44" s="67"/>
      <c r="V44" s="67"/>
      <c r="W44" s="67"/>
      <c r="X44" s="67"/>
      <c r="Y44" s="37"/>
      <c r="Z44" s="37"/>
      <c r="AA44" s="37"/>
      <c r="AB44" s="37"/>
      <c r="AC44" s="67"/>
      <c r="AD44" s="67"/>
      <c r="AE44" s="37"/>
      <c r="AF44" s="37"/>
      <c r="AG44" s="37"/>
      <c r="AH44" s="67"/>
      <c r="AI44" s="67"/>
      <c r="AJ44" s="37"/>
      <c r="AK44" s="63"/>
      <c r="AL44" s="63"/>
      <c r="AM44" s="63"/>
      <c r="AN44" s="63"/>
      <c r="AO44" s="37"/>
      <c r="AP44" s="37"/>
      <c r="AQ44" s="37"/>
      <c r="AR44" s="63"/>
      <c r="AS44" s="108"/>
      <c r="AT44" s="100"/>
      <c r="AU44" s="57"/>
      <c r="AV44" s="105"/>
      <c r="AW44" s="108" t="str">
        <f>Osnovni_podatki!A12</f>
        <v>Vodja tekmovanja:</v>
      </c>
      <c r="AX44" s="37"/>
      <c r="AY44" s="37"/>
      <c r="AZ44" s="37"/>
      <c r="BB44" s="37"/>
      <c r="BC44" s="37"/>
      <c r="BD44" s="37"/>
      <c r="BE44" s="37"/>
      <c r="BF44" s="37"/>
      <c r="BG44" s="37"/>
    </row>
    <row r="45" spans="1:59" ht="12.75">
      <c r="A45" s="37">
        <f>Osnovni_podatki!B10</f>
        <v>0</v>
      </c>
      <c r="B45" s="37"/>
      <c r="C45" s="37"/>
      <c r="D45" s="37"/>
      <c r="E45" s="37"/>
      <c r="F45" s="37"/>
      <c r="G45" s="37"/>
      <c r="H45" s="95"/>
      <c r="I45" s="95"/>
      <c r="J45" s="95"/>
      <c r="K45" s="95"/>
      <c r="L45" s="37"/>
      <c r="M45" s="63"/>
      <c r="N45" s="68"/>
      <c r="O45" s="68"/>
      <c r="P45" s="68"/>
      <c r="Q45" s="37"/>
      <c r="R45" s="37"/>
      <c r="S45" s="67">
        <f>Osnovni_podatki!B11</f>
        <v>0</v>
      </c>
      <c r="T45" s="67"/>
      <c r="U45" s="67"/>
      <c r="V45" s="67"/>
      <c r="W45" s="67"/>
      <c r="X45" s="67"/>
      <c r="Y45" s="37"/>
      <c r="Z45" s="37"/>
      <c r="AA45" s="37"/>
      <c r="AB45" s="37"/>
      <c r="AC45" s="67"/>
      <c r="AD45" s="67"/>
      <c r="AE45" s="37"/>
      <c r="AF45" s="37"/>
      <c r="AG45" s="37"/>
      <c r="AH45" s="67"/>
      <c r="AI45" s="67"/>
      <c r="AJ45" s="37"/>
      <c r="AK45" s="63"/>
      <c r="AL45" s="63"/>
      <c r="AM45" s="63"/>
      <c r="AN45" s="63"/>
      <c r="AO45" s="37"/>
      <c r="AP45" s="37"/>
      <c r="AQ45" s="37"/>
      <c r="AR45" s="63"/>
      <c r="AS45" s="108"/>
      <c r="AT45" s="100"/>
      <c r="AU45" s="57"/>
      <c r="AV45" s="105"/>
      <c r="AW45" s="108">
        <f>Osnovni_podatki!B12</f>
        <v>0</v>
      </c>
      <c r="AX45" s="37"/>
      <c r="AY45" s="37"/>
      <c r="AZ45" s="37"/>
      <c r="BB45" s="37"/>
      <c r="BC45" s="37"/>
      <c r="BD45" s="37"/>
      <c r="BE45" s="37"/>
      <c r="BF45" s="37"/>
      <c r="BG45" s="37"/>
    </row>
    <row r="46" spans="10:44" ht="12.75">
      <c r="J46" s="67"/>
      <c r="Q46" s="67"/>
      <c r="R46" s="67"/>
      <c r="V46" s="67"/>
      <c r="W46" s="67"/>
      <c r="AB46" s="67"/>
      <c r="AC46" s="67"/>
      <c r="AH46" s="67"/>
      <c r="AI46" s="67"/>
      <c r="AN46" s="67"/>
      <c r="AO46" s="67"/>
      <c r="AR46" s="63"/>
    </row>
    <row r="47" spans="10:44" ht="12.75">
      <c r="J47" s="67"/>
      <c r="Q47" s="67"/>
      <c r="R47" s="67"/>
      <c r="V47" s="67"/>
      <c r="W47" s="67"/>
      <c r="AB47" s="67"/>
      <c r="AC47" s="67"/>
      <c r="AH47" s="67"/>
      <c r="AI47" s="67"/>
      <c r="AN47" s="67"/>
      <c r="AO47" s="67"/>
      <c r="AR47" s="63"/>
    </row>
    <row r="48" spans="10:44" ht="12.75">
      <c r="J48" s="67"/>
      <c r="Q48" s="67"/>
      <c r="R48" s="67"/>
      <c r="V48" s="67"/>
      <c r="W48" s="67"/>
      <c r="AB48" s="67"/>
      <c r="AC48" s="67"/>
      <c r="AH48" s="67"/>
      <c r="AI48" s="67"/>
      <c r="AN48" s="67"/>
      <c r="AO48" s="67"/>
      <c r="AR48" s="63"/>
    </row>
    <row r="49" spans="10:44" ht="12.75">
      <c r="J49" s="67"/>
      <c r="Q49" s="67"/>
      <c r="R49" s="67"/>
      <c r="V49" s="67"/>
      <c r="W49" s="67"/>
      <c r="AB49" s="67"/>
      <c r="AC49" s="67"/>
      <c r="AH49" s="67"/>
      <c r="AI49" s="67"/>
      <c r="AN49" s="67"/>
      <c r="AO49" s="67"/>
      <c r="AR49" s="63"/>
    </row>
    <row r="50" spans="10:44" ht="12.75">
      <c r="J50" s="67"/>
      <c r="Q50" s="67"/>
      <c r="R50" s="67"/>
      <c r="V50" s="67"/>
      <c r="W50" s="67"/>
      <c r="AB50" s="67"/>
      <c r="AC50" s="67"/>
      <c r="AH50" s="67"/>
      <c r="AI50" s="67"/>
      <c r="AN50" s="67"/>
      <c r="AO50" s="67"/>
      <c r="AR50" s="63"/>
    </row>
    <row r="51" spans="10:44" ht="12.75">
      <c r="J51" s="67"/>
      <c r="Q51" s="67"/>
      <c r="R51" s="67"/>
      <c r="V51" s="67"/>
      <c r="W51" s="67"/>
      <c r="AB51" s="67"/>
      <c r="AC51" s="67"/>
      <c r="AH51" s="67"/>
      <c r="AI51" s="67"/>
      <c r="AN51" s="67"/>
      <c r="AO51" s="67"/>
      <c r="AR51" s="63"/>
    </row>
    <row r="52" spans="10:44" ht="12.75">
      <c r="J52" s="67"/>
      <c r="Q52" s="67"/>
      <c r="R52" s="67"/>
      <c r="V52" s="67"/>
      <c r="W52" s="67"/>
      <c r="AB52" s="67"/>
      <c r="AC52" s="67"/>
      <c r="AH52" s="67"/>
      <c r="AI52" s="67"/>
      <c r="AN52" s="67"/>
      <c r="AO52" s="67"/>
      <c r="AR52" s="63"/>
    </row>
    <row r="53" spans="10:44" ht="12.75">
      <c r="J53" s="67"/>
      <c r="Q53" s="67"/>
      <c r="R53" s="67"/>
      <c r="V53" s="67"/>
      <c r="W53" s="67"/>
      <c r="AB53" s="67"/>
      <c r="AC53" s="67"/>
      <c r="AH53" s="67"/>
      <c r="AI53" s="67"/>
      <c r="AN53" s="67"/>
      <c r="AO53" s="67"/>
      <c r="AR53" s="63"/>
    </row>
    <row r="54" spans="10:44" ht="12.75">
      <c r="J54" s="67"/>
      <c r="Q54" s="67"/>
      <c r="R54" s="67"/>
      <c r="V54" s="67"/>
      <c r="W54" s="67"/>
      <c r="AB54" s="67"/>
      <c r="AC54" s="67"/>
      <c r="AH54" s="67"/>
      <c r="AI54" s="67"/>
      <c r="AN54" s="67"/>
      <c r="AO54" s="67"/>
      <c r="AR54" s="63"/>
    </row>
    <row r="55" spans="10:44" ht="12.75">
      <c r="J55" s="67"/>
      <c r="Q55" s="67"/>
      <c r="R55" s="67"/>
      <c r="V55" s="67"/>
      <c r="W55" s="67"/>
      <c r="AB55" s="67"/>
      <c r="AC55" s="67"/>
      <c r="AH55" s="67"/>
      <c r="AI55" s="67"/>
      <c r="AN55" s="67"/>
      <c r="AO55" s="67"/>
      <c r="AR55" s="63"/>
    </row>
    <row r="56" spans="10:44" ht="12.75">
      <c r="J56" s="67"/>
      <c r="Q56" s="67"/>
      <c r="R56" s="67"/>
      <c r="V56" s="67"/>
      <c r="W56" s="67"/>
      <c r="AB56" s="67"/>
      <c r="AC56" s="67"/>
      <c r="AH56" s="67"/>
      <c r="AI56" s="67"/>
      <c r="AN56" s="67"/>
      <c r="AO56" s="67"/>
      <c r="AR56" s="63"/>
    </row>
    <row r="57" spans="10:44" ht="12.75">
      <c r="J57" s="67"/>
      <c r="Q57" s="67"/>
      <c r="R57" s="67"/>
      <c r="V57" s="67"/>
      <c r="W57" s="67"/>
      <c r="AB57" s="67"/>
      <c r="AC57" s="67"/>
      <c r="AH57" s="67"/>
      <c r="AI57" s="67"/>
      <c r="AN57" s="67"/>
      <c r="AO57" s="67"/>
      <c r="AR57" s="63"/>
    </row>
    <row r="58" spans="10:44" ht="12.75">
      <c r="J58" s="67"/>
      <c r="Q58" s="67"/>
      <c r="R58" s="67"/>
      <c r="V58" s="67"/>
      <c r="W58" s="67"/>
      <c r="AB58" s="67"/>
      <c r="AC58" s="67"/>
      <c r="AH58" s="67"/>
      <c r="AI58" s="67"/>
      <c r="AN58" s="67"/>
      <c r="AO58" s="67"/>
      <c r="AR58" s="63"/>
    </row>
    <row r="59" spans="10:44" ht="12.75">
      <c r="J59" s="67"/>
      <c r="Q59" s="67"/>
      <c r="R59" s="67"/>
      <c r="V59" s="67"/>
      <c r="W59" s="67"/>
      <c r="AB59" s="67"/>
      <c r="AC59" s="67"/>
      <c r="AH59" s="67"/>
      <c r="AI59" s="67"/>
      <c r="AN59" s="67"/>
      <c r="AO59" s="67"/>
      <c r="AR59" s="63"/>
    </row>
    <row r="60" spans="10:44" ht="12.75">
      <c r="J60" s="67"/>
      <c r="Q60" s="67"/>
      <c r="R60" s="67"/>
      <c r="V60" s="67"/>
      <c r="W60" s="67"/>
      <c r="AB60" s="67"/>
      <c r="AC60" s="67"/>
      <c r="AH60" s="67"/>
      <c r="AI60" s="67"/>
      <c r="AN60" s="67"/>
      <c r="AO60" s="67"/>
      <c r="AR60" s="63"/>
    </row>
    <row r="61" spans="10:44" ht="12.75">
      <c r="J61" s="67"/>
      <c r="Q61" s="67"/>
      <c r="R61" s="67"/>
      <c r="V61" s="67"/>
      <c r="W61" s="67"/>
      <c r="AB61" s="67"/>
      <c r="AC61" s="67"/>
      <c r="AH61" s="67"/>
      <c r="AI61" s="67"/>
      <c r="AN61" s="67"/>
      <c r="AO61" s="67"/>
      <c r="AR61" s="63"/>
    </row>
    <row r="62" ht="12.75">
      <c r="AR62" s="63"/>
    </row>
    <row r="63" ht="12.75">
      <c r="AR63" s="63"/>
    </row>
    <row r="64" ht="12.75">
      <c r="AR64" s="63"/>
    </row>
  </sheetData>
  <sheetProtection selectLockedCells="1"/>
  <mergeCells count="33">
    <mergeCell ref="AN7:AO7"/>
    <mergeCell ref="AS6:AS8"/>
    <mergeCell ref="AT6:AT8"/>
    <mergeCell ref="AU6:AU8"/>
    <mergeCell ref="AV6:AV8"/>
    <mergeCell ref="AW6:AW8"/>
    <mergeCell ref="K7:L7"/>
    <mergeCell ref="N7:N8"/>
    <mergeCell ref="Q7:R7"/>
    <mergeCell ref="V7:W7"/>
    <mergeCell ref="X7:Y7"/>
    <mergeCell ref="T6:Y6"/>
    <mergeCell ref="Z6:AE6"/>
    <mergeCell ref="AF6:AK6"/>
    <mergeCell ref="AL6:AP6"/>
    <mergeCell ref="AQ6:AQ8"/>
    <mergeCell ref="AR6:AR8"/>
    <mergeCell ref="AB7:AC7"/>
    <mergeCell ref="AD7:AE7"/>
    <mergeCell ref="AH7:AI7"/>
    <mergeCell ref="AJ7:AK7"/>
    <mergeCell ref="G6:G8"/>
    <mergeCell ref="H6:H8"/>
    <mergeCell ref="I6:I8"/>
    <mergeCell ref="J6:J8"/>
    <mergeCell ref="K6:N6"/>
    <mergeCell ref="O6:S6"/>
    <mergeCell ref="A6:A8"/>
    <mergeCell ref="B6:B8"/>
    <mergeCell ref="C6:C8"/>
    <mergeCell ref="D6:D8"/>
    <mergeCell ref="E6:E8"/>
    <mergeCell ref="F6:F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25.5" customHeight="1">
      <c r="A1" s="76" t="s">
        <v>45</v>
      </c>
      <c r="B1" s="77" t="s">
        <v>46</v>
      </c>
      <c r="D1" s="78" t="s">
        <v>44</v>
      </c>
      <c r="E1" s="77" t="s">
        <v>46</v>
      </c>
      <c r="H1" s="79" t="s">
        <v>47</v>
      </c>
    </row>
    <row r="2" spans="1:8" ht="13.5" thickBot="1">
      <c r="A2" s="80">
        <v>2011</v>
      </c>
      <c r="B2" s="81">
        <v>7</v>
      </c>
      <c r="D2" s="80">
        <v>2011</v>
      </c>
      <c r="E2" s="81">
        <v>12</v>
      </c>
      <c r="H2" s="82">
        <v>2017</v>
      </c>
    </row>
    <row r="3" spans="1:5" ht="12.75">
      <c r="A3" s="83">
        <v>2010</v>
      </c>
      <c r="B3" s="84">
        <f>$H$2-A3</f>
        <v>7</v>
      </c>
      <c r="D3" s="83">
        <v>2010</v>
      </c>
      <c r="E3" s="84">
        <v>12</v>
      </c>
    </row>
    <row r="4" spans="1:5" ht="12.75">
      <c r="A4" s="83">
        <v>2009</v>
      </c>
      <c r="B4" s="84">
        <f>$H$2-A4</f>
        <v>8</v>
      </c>
      <c r="D4" s="83">
        <v>2009</v>
      </c>
      <c r="E4" s="84">
        <v>12</v>
      </c>
    </row>
    <row r="5" spans="1:5" ht="12.75">
      <c r="A5" s="83">
        <v>2008</v>
      </c>
      <c r="B5" s="84">
        <f>$H$2-A5</f>
        <v>9</v>
      </c>
      <c r="D5" s="83">
        <v>2008</v>
      </c>
      <c r="E5" s="84">
        <v>12</v>
      </c>
    </row>
    <row r="6" spans="1:5" ht="12.75">
      <c r="A6" s="83">
        <v>2007</v>
      </c>
      <c r="B6" s="84">
        <f>$H$2-A6</f>
        <v>10</v>
      </c>
      <c r="D6" s="83">
        <v>2007</v>
      </c>
      <c r="E6" s="84">
        <v>12</v>
      </c>
    </row>
    <row r="7" spans="1:5" ht="13.5" thickBot="1">
      <c r="A7" s="85">
        <v>2006</v>
      </c>
      <c r="B7" s="86">
        <f>$H$2-A7</f>
        <v>11</v>
      </c>
      <c r="D7" s="83">
        <v>2006</v>
      </c>
      <c r="E7" s="84">
        <v>12</v>
      </c>
    </row>
    <row r="8" spans="4:5" ht="12.75">
      <c r="D8" s="83">
        <v>2005</v>
      </c>
      <c r="E8" s="84">
        <f>$H$2-D8</f>
        <v>12</v>
      </c>
    </row>
    <row r="9" spans="4:5" ht="12.75">
      <c r="D9" s="83">
        <v>2004</v>
      </c>
      <c r="E9" s="84">
        <f>$H$2-D9</f>
        <v>13</v>
      </c>
    </row>
    <row r="10" spans="4:5" ht="12.75">
      <c r="D10" s="83">
        <v>2003</v>
      </c>
      <c r="E10" s="84">
        <f>$H$2-D10</f>
        <v>14</v>
      </c>
    </row>
    <row r="11" spans="4:5" ht="12.75">
      <c r="D11" s="83">
        <v>2002</v>
      </c>
      <c r="E11" s="84">
        <f>$H$2-D11</f>
        <v>15</v>
      </c>
    </row>
    <row r="12" spans="4:5" ht="13.5" thickBot="1">
      <c r="D12" s="85">
        <v>2001</v>
      </c>
      <c r="E12" s="86">
        <f>$H$2-D12</f>
        <v>16</v>
      </c>
    </row>
    <row r="14" ht="13.5" thickBot="1"/>
    <row r="15" spans="1:5" ht="25.5">
      <c r="A15" s="78" t="s">
        <v>45</v>
      </c>
      <c r="B15" s="87" t="s">
        <v>48</v>
      </c>
      <c r="D15" s="78" t="s">
        <v>44</v>
      </c>
      <c r="E15" s="87" t="s">
        <v>48</v>
      </c>
    </row>
    <row r="16" spans="1:5" ht="12.75">
      <c r="A16" s="80">
        <v>21</v>
      </c>
      <c r="B16" s="88">
        <v>1005</v>
      </c>
      <c r="D16" s="80">
        <v>36</v>
      </c>
      <c r="E16" s="88">
        <v>1005</v>
      </c>
    </row>
    <row r="17" spans="1:5" ht="12.75">
      <c r="A17" s="83">
        <v>22</v>
      </c>
      <c r="B17" s="89">
        <v>1005</v>
      </c>
      <c r="D17" s="83">
        <v>37</v>
      </c>
      <c r="E17" s="89">
        <v>1005</v>
      </c>
    </row>
    <row r="18" spans="1:5" ht="12.75">
      <c r="A18" s="83">
        <v>23</v>
      </c>
      <c r="B18" s="89">
        <v>1005</v>
      </c>
      <c r="D18" s="83">
        <v>38</v>
      </c>
      <c r="E18" s="89">
        <v>1005</v>
      </c>
    </row>
    <row r="19" spans="1:5" ht="12.75">
      <c r="A19" s="83">
        <v>24</v>
      </c>
      <c r="B19" s="89">
        <v>1003</v>
      </c>
      <c r="D19" s="83">
        <v>39</v>
      </c>
      <c r="E19" s="89">
        <v>1003</v>
      </c>
    </row>
    <row r="20" spans="1:5" ht="12.75">
      <c r="A20" s="83">
        <v>25</v>
      </c>
      <c r="B20" s="89">
        <v>1003</v>
      </c>
      <c r="D20" s="83">
        <v>40</v>
      </c>
      <c r="E20" s="89">
        <v>1003</v>
      </c>
    </row>
    <row r="21" spans="1:5" ht="12.75">
      <c r="A21" s="83">
        <v>26</v>
      </c>
      <c r="B21" s="89">
        <v>1003</v>
      </c>
      <c r="D21" s="83">
        <v>41</v>
      </c>
      <c r="E21" s="89">
        <v>1003</v>
      </c>
    </row>
    <row r="22" spans="1:5" ht="12.75">
      <c r="A22" s="83">
        <v>27</v>
      </c>
      <c r="B22" s="89">
        <v>1002</v>
      </c>
      <c r="D22" s="83">
        <v>42</v>
      </c>
      <c r="E22" s="89">
        <v>1002</v>
      </c>
    </row>
    <row r="23" spans="1:5" ht="12.75">
      <c r="A23" s="83">
        <v>28</v>
      </c>
      <c r="B23" s="89">
        <v>1002</v>
      </c>
      <c r="D23" s="83">
        <v>43</v>
      </c>
      <c r="E23" s="89">
        <v>1002</v>
      </c>
    </row>
    <row r="24" spans="1:5" ht="12.75">
      <c r="A24" s="83">
        <v>29</v>
      </c>
      <c r="B24" s="89">
        <v>1002</v>
      </c>
      <c r="D24" s="83">
        <v>44</v>
      </c>
      <c r="E24" s="89">
        <v>1002</v>
      </c>
    </row>
    <row r="25" spans="1:5" ht="12.75">
      <c r="A25" s="83">
        <v>30</v>
      </c>
      <c r="B25" s="89">
        <v>1001</v>
      </c>
      <c r="D25" s="83">
        <v>45</v>
      </c>
      <c r="E25" s="89">
        <v>1001</v>
      </c>
    </row>
    <row r="26" spans="1:5" ht="12.75">
      <c r="A26" s="83">
        <v>31</v>
      </c>
      <c r="B26" s="89">
        <v>1001</v>
      </c>
      <c r="D26" s="83">
        <v>46</v>
      </c>
      <c r="E26" s="89">
        <v>1001</v>
      </c>
    </row>
    <row r="27" spans="1:5" ht="12.75">
      <c r="A27" s="83">
        <v>32</v>
      </c>
      <c r="B27" s="89">
        <v>1001</v>
      </c>
      <c r="D27" s="83">
        <v>47</v>
      </c>
      <c r="E27" s="89">
        <v>1001</v>
      </c>
    </row>
    <row r="28" spans="1:5" ht="13.5" thickBot="1">
      <c r="A28" s="85">
        <v>33</v>
      </c>
      <c r="B28" s="90">
        <v>1000</v>
      </c>
      <c r="D28" s="85">
        <v>48</v>
      </c>
      <c r="E28" s="90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Priloga_ocenjevanje</dc:title>
  <dc:subject/>
  <dc:creator>MS GZS</dc:creator>
  <cp:keywords/>
  <dc:description/>
  <cp:lastModifiedBy>Uporabnik sistema Windows</cp:lastModifiedBy>
  <cp:lastPrinted>2017-05-06T05:38:10Z</cp:lastPrinted>
  <dcterms:created xsi:type="dcterms:W3CDTF">2005-04-29T09:10:03Z</dcterms:created>
  <dcterms:modified xsi:type="dcterms:W3CDTF">2017-05-06T10:41:13Z</dcterms:modified>
  <cp:category/>
  <cp:version/>
  <cp:contentType/>
  <cp:contentStatus/>
</cp:coreProperties>
</file>