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8800" windowHeight="12435"/>
  </bookViews>
  <sheets>
    <sheet name="SPLOŠNI PODATKI" sheetId="4" r:id="rId1"/>
    <sheet name="Podatki o količini odvzema " sheetId="5" r:id="rId2"/>
    <sheet name="DIAGRAM ODVZEMA" sheetId="2" r:id="rId3"/>
    <sheet name="Graf nezajete količine" sheetId="6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5" l="1"/>
  <c r="E22" i="5" l="1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G11" i="5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E11" i="5"/>
  <c r="H10" i="5"/>
  <c r="G10" i="5"/>
  <c r="E10" i="5"/>
  <c r="C10" i="5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A33" i="4" l="1"/>
  <c r="A32" i="4"/>
  <c r="A31" i="4"/>
  <c r="A30" i="4"/>
  <c r="A29" i="4"/>
  <c r="A28" i="4"/>
  <c r="E25" i="4"/>
  <c r="A25" i="4"/>
</calcChain>
</file>

<file path=xl/sharedStrings.xml><?xml version="1.0" encoding="utf-8"?>
<sst xmlns="http://schemas.openxmlformats.org/spreadsheetml/2006/main" count="83" uniqueCount="80">
  <si>
    <t>SPLOŠNI PODATKI</t>
  </si>
  <si>
    <t xml:space="preserve">POROČILO O MONITORINGU ZA LETO </t>
  </si>
  <si>
    <t xml:space="preserve">Datum </t>
  </si>
  <si>
    <t>I. SPLOŠNI PODATKI</t>
  </si>
  <si>
    <t>Število objektov:</t>
  </si>
  <si>
    <t>Imetnik vodnega dovoljenja:</t>
  </si>
  <si>
    <t>Občina Tržič</t>
  </si>
  <si>
    <t>zajeti izvir</t>
  </si>
  <si>
    <t>Št. vodnega dovoljenja:</t>
  </si>
  <si>
    <t>Piezometri:</t>
  </si>
  <si>
    <t>Datum izdaje vodnega dovoljenja:</t>
  </si>
  <si>
    <t>Skupni količini odvzema 1 in 2</t>
  </si>
  <si>
    <t>Datum veljavnosti vodnega dovoljenja:</t>
  </si>
  <si>
    <t>1 - Dovoljeni letni odvzem (m3/leto):</t>
  </si>
  <si>
    <t>Številka zadeve:</t>
  </si>
  <si>
    <t>2 - Dovoljeni konični odvzem (l/s):</t>
  </si>
  <si>
    <t>II. PODATKI O ČRPALNIH VRTINAH (VODNJAKIH) IN OPAZOVALNIH VRTINAH (PIEZOMETRIH):</t>
  </si>
  <si>
    <t>Objekt</t>
  </si>
  <si>
    <t>Ime</t>
  </si>
  <si>
    <t>Kraj</t>
  </si>
  <si>
    <t>Koordinata Y</t>
  </si>
  <si>
    <t>Koordinata X</t>
  </si>
  <si>
    <t>Količina 1 *</t>
  </si>
  <si>
    <t>Količina 2**</t>
  </si>
  <si>
    <t>Meritev***:</t>
  </si>
  <si>
    <t>zajetje</t>
  </si>
  <si>
    <t>vodomer</t>
  </si>
  <si>
    <t>III. PREGLED STANJA:</t>
  </si>
  <si>
    <t>Skupna količina odvzete vode (m3/leto)</t>
  </si>
  <si>
    <t>Delež odvzete letno dovoljene količine (%)</t>
  </si>
  <si>
    <t>***** Q</t>
  </si>
  <si>
    <t>Delež dovoljene največje količine črpanja (%)</t>
  </si>
  <si>
    <t>Sprememba izdatnosti vodnjaka</t>
  </si>
  <si>
    <t>Sprememba kakovosti vode</t>
  </si>
  <si>
    <t>Trend gladine vode</t>
  </si>
  <si>
    <t>neznačilen</t>
  </si>
  <si>
    <t>IV. SPREMEMBE NA ODVZEMNEM MESTU V LETU</t>
  </si>
  <si>
    <t>na sistemu črpanja (menjava črpalke, vodovodne ure,…):</t>
  </si>
  <si>
    <t>Ne</t>
  </si>
  <si>
    <t>na črpalni/opazovalni vrtini (čiščenje, poglabljanje, ..):</t>
  </si>
  <si>
    <t>- Opis sprememb</t>
  </si>
  <si>
    <t>35527-542/2004</t>
  </si>
  <si>
    <t>Zamlinš</t>
  </si>
  <si>
    <t>Lom pod Storžičem</t>
  </si>
  <si>
    <t>Predlagamo spremembo vodnega dovoljenja na osnovi hidrogeološkega poročila, ki ga je izdelalo podjetje Getes d.o.o. Logatec</t>
  </si>
  <si>
    <t>35510-145/2011-3</t>
  </si>
  <si>
    <t>Merilno mesto na vodotoku</t>
  </si>
  <si>
    <t>NAZIV ZAJETJA IZVIRA</t>
  </si>
  <si>
    <t>Y</t>
  </si>
  <si>
    <t>X</t>
  </si>
  <si>
    <t>tip meritve**</t>
  </si>
  <si>
    <t>merilnik dotoka</t>
  </si>
  <si>
    <t>PODATKI O IZVEDENIH MERITVAH:</t>
  </si>
  <si>
    <t>datum</t>
  </si>
  <si>
    <t>Količina odvzete</t>
  </si>
  <si>
    <t>Stanje na merilniku v  m3</t>
  </si>
  <si>
    <t>Q ****, m. e.: l/s</t>
  </si>
  <si>
    <t>Količina porabe</t>
  </si>
  <si>
    <t>l/s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</si>
  <si>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</si>
  <si>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</si>
  <si>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</si>
  <si>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</si>
  <si>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</si>
  <si>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</si>
  <si>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</si>
  <si>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</si>
  <si>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</si>
  <si>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</si>
  <si>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</si>
  <si>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</si>
  <si>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OPOMBE:</t>
  </si>
  <si>
    <t>** tip meritve pomeni način meritve nezajetega dela vode, ki je lahko s Thompsonovim prelivom, z merilno lato…</t>
  </si>
  <si>
    <t>***  Q je količina nezajete vode /viški, izražena v l/s ali v m3/s. Pravo mersko enoto je treba vpisati v 1.vrstico stolpca.</t>
  </si>
  <si>
    <t>****  Q je količina vode, ki se odvzema, izražena v l/s ali v m3/s. Pravo mersko enoto je treba vpisati v 1.vrstico stolpca.</t>
  </si>
  <si>
    <t>ZAMLINŠ</t>
  </si>
  <si>
    <t>ura</t>
  </si>
  <si>
    <t xml:space="preserve">Q ***, merska enota: </t>
  </si>
  <si>
    <t xml:space="preserve">Q ****, merska enota: </t>
  </si>
  <si>
    <t>LETO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</si>
</sst>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[$-F800]dddd\,\ mmmm\ dd\,\ yyyy"/>
    <numFmt numFmtId="169" formatCode="#,##0.0"/>
    <numFmt numFmtId="170" formatCode="dd/mm/yyyy;@"/>
    <numFmt numFmtId="171" formatCode="0.000"/>
    <numFmt numFmtId="172" formatCode="hh:mm:ss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7" fillId="0" borderId="0"/>
  </cellStyleXfs>
  <cellXfs count="111">
    <xf numFmtId="0" fontId="0" fillId="0" borderId="0" xfId="0"/>
    <xf numFmtId="0" fontId="2" fillId="0" borderId="0" xfId="0" applyFont="1"/>
    <xf numFmtId="164" fontId="0" fillId="0" borderId="0" xfId="0" applyNumberFormat="1"/>
    <xf numFmtId="166" fontId="0" fillId="0" borderId="0" xfId="1" applyNumberFormat="1" applyFont="1"/>
    <xf numFmtId="166" fontId="2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 vertical="center" textRotation="90" wrapText="1"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167" fontId="4" fillId="0" borderId="5" xfId="0" applyNumberFormat="1" applyFont="1" applyBorder="1"/>
    <xf numFmtId="0" fontId="4" fillId="0" borderId="5" xfId="0" applyFont="1" applyFill="1" applyBorder="1" applyAlignment="1">
      <alignment wrapText="1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/>
    </xf>
    <xf numFmtId="0" fontId="3" fillId="0" borderId="0" xfId="0" quotePrefix="1" applyFont="1"/>
    <xf numFmtId="0" fontId="7" fillId="0" borderId="0" xfId="0" applyFont="1" applyFill="1" applyBorder="1" applyAlignment="1">
      <alignment horizontal="left"/>
    </xf>
    <xf numFmtId="14" fontId="0" fillId="0" borderId="0" xfId="0" applyNumberFormat="1"/>
    <xf numFmtId="168" fontId="2" fillId="0" borderId="0" xfId="0" applyNumberFormat="1" applyFont="1"/>
    <xf numFmtId="2" fontId="2" fillId="0" borderId="0" xfId="0" applyNumberFormat="1" applyFont="1"/>
    <xf numFmtId="0" fontId="9" fillId="0" borderId="0" xfId="0" applyFont="1"/>
    <xf numFmtId="0" fontId="9" fillId="0" borderId="5" xfId="0" applyFont="1" applyFill="1" applyBorder="1" applyAlignment="1">
      <alignment horizontal="center"/>
    </xf>
    <xf numFmtId="0" fontId="0" fillId="0" borderId="0" xfId="0" applyBorder="1"/>
    <xf numFmtId="0" fontId="9" fillId="0" borderId="5" xfId="0" applyFont="1" applyBorder="1"/>
    <xf numFmtId="170" fontId="10" fillId="0" borderId="17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center"/>
    </xf>
    <xf numFmtId="170" fontId="10" fillId="0" borderId="18" xfId="0" applyNumberFormat="1" applyFont="1" applyBorder="1" applyAlignment="1">
      <alignment horizontal="left"/>
    </xf>
    <xf numFmtId="170" fontId="9" fillId="0" borderId="5" xfId="0" applyNumberFormat="1" applyFont="1" applyBorder="1" applyAlignment="1">
      <alignment horizontal="left"/>
    </xf>
    <xf numFmtId="171" fontId="0" fillId="0" borderId="0" xfId="0" applyNumberFormat="1"/>
    <xf numFmtId="0" fontId="12" fillId="0" borderId="0" xfId="0" applyFont="1" applyFill="1" applyAlignment="1">
      <alignment horizontal="left" wrapText="1"/>
    </xf>
    <xf numFmtId="0" fontId="13" fillId="0" borderId="0" xfId="0" applyFont="1" applyFill="1"/>
    <xf numFmtId="0" fontId="13" fillId="0" borderId="0" xfId="0" applyFont="1" applyAlignment="1">
      <alignment wrapText="1"/>
    </xf>
    <xf numFmtId="0" fontId="13" fillId="0" borderId="0" xfId="0" applyFont="1"/>
    <xf numFmtId="0" fontId="9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4" fontId="5" fillId="0" borderId="5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14" fontId="14" fillId="0" borderId="6" xfId="0" applyNumberFormat="1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Alignment="1">
      <alignment horizontal="right"/>
    </xf>
    <xf numFmtId="167" fontId="16" fillId="0" borderId="0" xfId="0" applyNumberFormat="1" applyFont="1"/>
    <xf numFmtId="0" fontId="14" fillId="0" borderId="3" xfId="0" applyFont="1" applyFill="1" applyBorder="1" applyAlignment="1">
      <alignment horizontal="left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Fill="1"/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center"/>
    </xf>
    <xf numFmtId="170" fontId="0" fillId="0" borderId="5" xfId="0" applyNumberFormat="1" applyBorder="1"/>
    <xf numFmtId="172" fontId="0" fillId="0" borderId="5" xfId="0" applyNumberFormat="1" applyBorder="1"/>
    <xf numFmtId="2" fontId="18" fillId="0" borderId="5" xfId="2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19" fillId="0" borderId="5" xfId="0" applyNumberFormat="1" applyFont="1" applyFill="1" applyBorder="1"/>
    <xf numFmtId="0" fontId="14" fillId="0" borderId="5" xfId="0" applyFont="1" applyFill="1" applyBorder="1" applyAlignment="1">
      <alignment horizontal="center"/>
    </xf>
    <xf numFmtId="2" fontId="19" fillId="0" borderId="5" xfId="0" applyNumberFormat="1" applyFont="1" applyFill="1" applyBorder="1"/>
    <xf numFmtId="3" fontId="9" fillId="2" borderId="5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3" fontId="0" fillId="2" borderId="5" xfId="0" applyNumberFormat="1" applyFill="1" applyBorder="1"/>
    <xf numFmtId="171" fontId="0" fillId="2" borderId="5" xfId="0" applyNumberFormat="1" applyFill="1" applyBorder="1"/>
    <xf numFmtId="3" fontId="10" fillId="2" borderId="5" xfId="0" applyNumberFormat="1" applyFont="1" applyFill="1" applyBorder="1" applyAlignment="1">
      <alignment horizontal="center"/>
    </xf>
    <xf numFmtId="171" fontId="8" fillId="2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/>
    <xf numFmtId="0" fontId="4" fillId="0" borderId="9" xfId="0" applyFont="1" applyBorder="1" applyAlignment="1" applyProtection="1">
      <alignment vertical="top" wrapText="1" shrinkToFi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14" fillId="0" borderId="0" xfId="0" applyFont="1" applyAlignment="1">
      <alignment horizontal="right" wrapText="1"/>
    </xf>
    <xf numFmtId="0" fontId="14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3">
    <cellStyle name="Navadno" xfId="0" builtinId="0"/>
    <cellStyle name="Navadno 2" xfId="2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l-SI"/>
              <a:t>Primerjava med koničnim odvzemom (l/s) in skupnim odvzemom (m3) za zajetje (Zamlinš</a:t>
            </a:r>
            <a:r>
              <a:rPr lang="sl-SI" baseline="0"/>
              <a:t>  - Lom)-</a:t>
            </a:r>
            <a:endParaRPr lang="sl-SI"/>
          </a:p>
        </c:rich>
      </c:tx>
      <c:layout>
        <c:manualLayout>
          <c:xMode val="edge"/>
          <c:yMode val="edge"/>
          <c:x val="0.22386759581881532"/>
          <c:y val="3.0991735537190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721254355400695E-2"/>
          <c:y val="0.16942165852359339"/>
          <c:w val="0.76916376306620204"/>
          <c:h val="0.55785180245573429"/>
        </c:manualLayout>
      </c:layout>
      <c:scatterChart>
        <c:scatterStyle val="lineMarker"/>
        <c:varyColors val="0"/>
        <c:ser>
          <c:idx val="0"/>
          <c:order val="0"/>
          <c:tx>
            <c:v>Trenutni odvzem v času meritve (l/s)</c:v>
          </c:tx>
          <c:xVal>
            <c:numRef>
              <c:f>'[1]Primer grafov'!$E$8:$E$38</c:f>
              <c:numCache>
                <c:formatCode>General</c:formatCode>
                <c:ptCount val="31"/>
                <c:pt idx="0">
                  <c:v>42005.333333333336</c:v>
                </c:pt>
                <c:pt idx="1">
                  <c:v>42036.333333333336</c:v>
                </c:pt>
                <c:pt idx="2">
                  <c:v>42064.333333333336</c:v>
                </c:pt>
                <c:pt idx="3">
                  <c:v>42095.333333333336</c:v>
                </c:pt>
                <c:pt idx="4">
                  <c:v>42125.333333333336</c:v>
                </c:pt>
                <c:pt idx="5">
                  <c:v>42156.333333333336</c:v>
                </c:pt>
                <c:pt idx="6">
                  <c:v>42186.333333333336</c:v>
                </c:pt>
                <c:pt idx="7">
                  <c:v>42217.333333333336</c:v>
                </c:pt>
                <c:pt idx="8">
                  <c:v>42248.333333333336</c:v>
                </c:pt>
                <c:pt idx="9">
                  <c:v>42278.333333333336</c:v>
                </c:pt>
                <c:pt idx="10">
                  <c:v>42309.333333333336</c:v>
                </c:pt>
                <c:pt idx="11">
                  <c:v>42339.333333333336</c:v>
                </c:pt>
              </c:numCache>
            </c:numRef>
          </c:xVal>
          <c:yVal>
            <c:numRef>
              <c:f>'[1]Primer grafov'!$F$8:$F$38</c:f>
              <c:numCache>
                <c:formatCode>General</c:formatCode>
                <c:ptCount val="31"/>
                <c:pt idx="0">
                  <c:v>0.43122759856630821</c:v>
                </c:pt>
                <c:pt idx="1">
                  <c:v>0.40882616487455192</c:v>
                </c:pt>
                <c:pt idx="2">
                  <c:v>0.44056152927120662</c:v>
                </c:pt>
                <c:pt idx="3">
                  <c:v>0.44168160095579451</c:v>
                </c:pt>
                <c:pt idx="4">
                  <c:v>0.43496117084826758</c:v>
                </c:pt>
                <c:pt idx="5">
                  <c:v>0.48349761051373952</c:v>
                </c:pt>
                <c:pt idx="6">
                  <c:v>0.47976403823178015</c:v>
                </c:pt>
                <c:pt idx="7">
                  <c:v>0.4909647550776583</c:v>
                </c:pt>
                <c:pt idx="8">
                  <c:v>0.4592293906810036</c:v>
                </c:pt>
                <c:pt idx="9">
                  <c:v>0.46296296296296291</c:v>
                </c:pt>
                <c:pt idx="10">
                  <c:v>0.46856332138590201</c:v>
                </c:pt>
                <c:pt idx="11">
                  <c:v>0.46482974910394265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C9-4CA5-85EA-63B2990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61736"/>
        <c:axId val="274766440"/>
      </c:scatterChart>
      <c:scatterChart>
        <c:scatterStyle val="lineMarker"/>
        <c:varyColors val="0"/>
        <c:ser>
          <c:idx val="1"/>
          <c:order val="1"/>
          <c:tx>
            <c:v>Skupni odvzem v času meritve (m3)</c:v>
          </c:tx>
          <c:xVal>
            <c:numRef>
              <c:f>'[1]Primer grafov'!$E$8:$E$38</c:f>
              <c:numCache>
                <c:formatCode>General</c:formatCode>
                <c:ptCount val="31"/>
                <c:pt idx="0">
                  <c:v>42005.333333333336</c:v>
                </c:pt>
                <c:pt idx="1">
                  <c:v>42036.333333333336</c:v>
                </c:pt>
                <c:pt idx="2">
                  <c:v>42064.333333333336</c:v>
                </c:pt>
                <c:pt idx="3">
                  <c:v>42095.333333333336</c:v>
                </c:pt>
                <c:pt idx="4">
                  <c:v>42125.333333333336</c:v>
                </c:pt>
                <c:pt idx="5">
                  <c:v>42156.333333333336</c:v>
                </c:pt>
                <c:pt idx="6">
                  <c:v>42186.333333333336</c:v>
                </c:pt>
                <c:pt idx="7">
                  <c:v>42217.333333333336</c:v>
                </c:pt>
                <c:pt idx="8">
                  <c:v>42248.333333333336</c:v>
                </c:pt>
                <c:pt idx="9">
                  <c:v>42278.333333333336</c:v>
                </c:pt>
                <c:pt idx="10">
                  <c:v>42309.333333333336</c:v>
                </c:pt>
                <c:pt idx="11">
                  <c:v>42339.333333333336</c:v>
                </c:pt>
              </c:numCache>
            </c:numRef>
          </c:xVal>
          <c:yVal>
            <c:numRef>
              <c:f>'[1]Primer grafov'!$G$8:$G$38</c:f>
              <c:numCache>
                <c:formatCode>General</c:formatCode>
                <c:ptCount val="31"/>
                <c:pt idx="0">
                  <c:v>1155</c:v>
                </c:pt>
                <c:pt idx="1">
                  <c:v>2250</c:v>
                </c:pt>
                <c:pt idx="2">
                  <c:v>3430</c:v>
                </c:pt>
                <c:pt idx="3">
                  <c:v>4613</c:v>
                </c:pt>
                <c:pt idx="4">
                  <c:v>5778</c:v>
                </c:pt>
                <c:pt idx="5">
                  <c:v>7073</c:v>
                </c:pt>
                <c:pt idx="6">
                  <c:v>8358</c:v>
                </c:pt>
                <c:pt idx="7">
                  <c:v>9673</c:v>
                </c:pt>
                <c:pt idx="8">
                  <c:v>10903</c:v>
                </c:pt>
                <c:pt idx="9">
                  <c:v>12143</c:v>
                </c:pt>
                <c:pt idx="10">
                  <c:v>13398</c:v>
                </c:pt>
                <c:pt idx="11">
                  <c:v>14643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C9-4CA5-85EA-63B2990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67224"/>
        <c:axId val="320046832"/>
      </c:scatterChart>
      <c:valAx>
        <c:axId val="274761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Datum opravljene meritve</a:t>
                </a:r>
              </a:p>
            </c:rich>
          </c:tx>
          <c:layout>
            <c:manualLayout>
              <c:xMode val="edge"/>
              <c:yMode val="edge"/>
              <c:x val="0.4094076655052265"/>
              <c:y val="0.8471083056766664"/>
            </c:manualLayout>
          </c:layout>
          <c:overlay val="0"/>
          <c:spPr>
            <a:noFill/>
            <a:ln w="25400">
              <a:noFill/>
            </a:ln>
          </c:spPr>
        </c:title>
        <c:numFmt formatCode="d/m/yyyy" sourceLinked="0"/>
        <c:majorTickMark val="out"/>
        <c:minorTickMark val="none"/>
        <c:tickLblPos val="nextTo"/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l-SI"/>
          </a:p>
        </c:txPr>
        <c:crossAx val="274766440"/>
        <c:crosses val="autoZero"/>
        <c:crossBetween val="midCat"/>
      </c:valAx>
      <c:valAx>
        <c:axId val="274766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Trenutni odvzem v času meritve (l/s)</a:t>
                </a:r>
              </a:p>
            </c:rich>
          </c:tx>
          <c:layout>
            <c:manualLayout>
              <c:xMode val="edge"/>
              <c:yMode val="edge"/>
              <c:x val="1.8292682926829267E-2"/>
              <c:y val="0.22520682848528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l-SI"/>
          </a:p>
        </c:txPr>
        <c:crossAx val="274761736"/>
        <c:crosses val="autoZero"/>
        <c:crossBetween val="midCat"/>
      </c:valAx>
      <c:valAx>
        <c:axId val="274767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046832"/>
        <c:crosses val="autoZero"/>
        <c:crossBetween val="midCat"/>
      </c:valAx>
      <c:valAx>
        <c:axId val="3200468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l-SI"/>
                  <a:t>Skupni odvzem v času meritve (m3)</a:t>
                </a:r>
              </a:p>
            </c:rich>
          </c:tx>
          <c:layout>
            <c:manualLayout>
              <c:xMode val="edge"/>
              <c:yMode val="edge"/>
              <c:x val="0.90853658536585369"/>
              <c:y val="0.233471291295199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l-SI"/>
          </a:p>
        </c:txPr>
        <c:crossAx val="274767224"/>
        <c:crosses val="max"/>
        <c:crossBetween val="midCat"/>
      </c:valAx>
    </c:plotArea>
    <c:legend>
      <c:legendPos val="b"/>
      <c:layout>
        <c:manualLayout>
          <c:xMode val="edge"/>
          <c:yMode val="edge"/>
          <c:x val="0.22909407665505227"/>
          <c:y val="0.93801739658575733"/>
          <c:w val="0.40592334494773524"/>
          <c:h val="4.545454545454541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18</xdr:col>
      <xdr:colOff>522194</xdr:colOff>
      <xdr:row>39</xdr:row>
      <xdr:rowOff>160804</xdr:rowOff>
    </xdr:to>
    <xdr:graphicFrame macro="">
      <xdr:nvGraphicFramePr>
        <xdr:cNvPr id="3" name="Grafiko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ojcaa\UOP\VODOOSKRBA\MONITORING%20PITNE%20VODE\OBRAZEC%20Monitoring_izvi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a in legenda"/>
      <sheetName val="Splošni podatki"/>
      <sheetName val="Primer grafov"/>
    </sheetNames>
    <sheetDataSet>
      <sheetData sheetId="0"/>
      <sheetData sheetId="1"/>
      <sheetData sheetId="2">
        <row r="8">
          <cell r="E8">
            <v>42005.333333333336</v>
          </cell>
          <cell r="F8">
            <v>0.43122759856630821</v>
          </cell>
          <cell r="G8">
            <v>1155</v>
          </cell>
        </row>
        <row r="9">
          <cell r="E9">
            <v>42036.333333333336</v>
          </cell>
          <cell r="F9">
            <v>0.40882616487455192</v>
          </cell>
          <cell r="G9">
            <v>2250</v>
          </cell>
        </row>
        <row r="10">
          <cell r="E10">
            <v>42064.333333333336</v>
          </cell>
          <cell r="F10">
            <v>0.44056152927120662</v>
          </cell>
          <cell r="G10">
            <v>3430</v>
          </cell>
        </row>
        <row r="11">
          <cell r="E11">
            <v>42095.333333333336</v>
          </cell>
          <cell r="F11">
            <v>0.44168160095579451</v>
          </cell>
          <cell r="G11">
            <v>4613</v>
          </cell>
        </row>
        <row r="12">
          <cell r="E12">
            <v>42125.333333333336</v>
          </cell>
          <cell r="F12">
            <v>0.43496117084826758</v>
          </cell>
          <cell r="G12">
            <v>5778</v>
          </cell>
        </row>
        <row r="13">
          <cell r="E13">
            <v>42156.333333333336</v>
          </cell>
          <cell r="F13">
            <v>0.48349761051373952</v>
          </cell>
          <cell r="G13">
            <v>7073</v>
          </cell>
        </row>
        <row r="14">
          <cell r="E14">
            <v>42186.333333333336</v>
          </cell>
          <cell r="F14">
            <v>0.47976403823178015</v>
          </cell>
          <cell r="G14">
            <v>8358</v>
          </cell>
        </row>
        <row r="15">
          <cell r="E15">
            <v>42217.333333333336</v>
          </cell>
          <cell r="F15">
            <v>0.4909647550776583</v>
          </cell>
          <cell r="G15">
            <v>9673</v>
          </cell>
        </row>
        <row r="16">
          <cell r="E16">
            <v>42248.333333333336</v>
          </cell>
          <cell r="F16">
            <v>0.4592293906810036</v>
          </cell>
          <cell r="G16">
            <v>10903</v>
          </cell>
        </row>
        <row r="17">
          <cell r="E17">
            <v>42278.333333333336</v>
          </cell>
          <cell r="F17">
            <v>0.46296296296296291</v>
          </cell>
          <cell r="G17">
            <v>12143</v>
          </cell>
        </row>
        <row r="18">
          <cell r="E18">
            <v>42309.333333333336</v>
          </cell>
          <cell r="F18">
            <v>0.46856332138590201</v>
          </cell>
          <cell r="G18">
            <v>13398</v>
          </cell>
        </row>
        <row r="19">
          <cell r="E19">
            <v>42339.333333333336</v>
          </cell>
          <cell r="F19">
            <v>0.46482974910394265</v>
          </cell>
          <cell r="G19">
            <v>14643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130" zoomScaleNormal="130" workbookViewId="0">
      <selection activeCell="D25" sqref="D25"/>
    </sheetView>
  </sheetViews>
  <sheetFormatPr defaultRowHeight="15" x14ac:dyDescent="0.25"/>
  <cols>
    <col min="3" max="3" width="16.140625" customWidth="1"/>
    <col min="4" max="4" width="15.85546875" customWidth="1"/>
    <col min="7" max="7" width="13.140625" customWidth="1"/>
    <col min="8" max="8" width="9.42578125" customWidth="1"/>
  </cols>
  <sheetData>
    <row r="1" spans="1:8" x14ac:dyDescent="0.25">
      <c r="A1" s="35" t="s">
        <v>0</v>
      </c>
      <c r="B1" s="54"/>
      <c r="C1" s="54"/>
      <c r="D1" s="54"/>
      <c r="E1" s="54"/>
      <c r="F1" s="54"/>
      <c r="G1" s="54"/>
      <c r="H1" s="54"/>
    </row>
    <row r="2" spans="1:8" x14ac:dyDescent="0.25">
      <c r="A2" s="54"/>
      <c r="B2" s="54"/>
      <c r="C2" s="54"/>
      <c r="D2" s="54"/>
      <c r="E2" s="54"/>
      <c r="F2" s="54"/>
      <c r="G2" s="54"/>
      <c r="H2" s="54"/>
    </row>
    <row r="3" spans="1:8" x14ac:dyDescent="0.25">
      <c r="A3" s="54"/>
      <c r="B3" s="54"/>
      <c r="C3" s="54"/>
      <c r="D3" s="54"/>
      <c r="E3" s="54"/>
      <c r="F3" s="54"/>
      <c r="G3" s="54"/>
      <c r="H3" s="54"/>
    </row>
    <row r="4" spans="1:8" x14ac:dyDescent="0.25">
      <c r="A4" s="55" t="s">
        <v>1</v>
      </c>
      <c r="B4" s="56"/>
      <c r="C4" s="57"/>
      <c r="D4" s="58" t="s">
        <v>2</v>
      </c>
      <c r="E4" s="59"/>
      <c r="F4" s="59"/>
      <c r="G4" s="59"/>
      <c r="H4" s="59"/>
    </row>
    <row r="5" spans="1:8" x14ac:dyDescent="0.25">
      <c r="A5" s="6" t="s">
        <v>3</v>
      </c>
      <c r="B5" s="6"/>
      <c r="C5" s="60">
        <v>2016</v>
      </c>
      <c r="D5" s="61">
        <v>42759</v>
      </c>
      <c r="E5" s="62"/>
      <c r="F5" s="103" t="s">
        <v>4</v>
      </c>
      <c r="G5" s="104"/>
      <c r="H5" s="63">
        <v>1</v>
      </c>
    </row>
    <row r="6" spans="1:8" x14ac:dyDescent="0.25">
      <c r="A6" s="63" t="s">
        <v>5</v>
      </c>
      <c r="B6" s="63"/>
      <c r="C6" s="63"/>
      <c r="D6" s="64" t="s">
        <v>6</v>
      </c>
      <c r="E6" s="62"/>
      <c r="F6" s="62"/>
      <c r="G6" s="64" t="s">
        <v>7</v>
      </c>
      <c r="H6" s="63">
        <v>1</v>
      </c>
    </row>
    <row r="7" spans="1:8" x14ac:dyDescent="0.25">
      <c r="A7" s="63" t="s">
        <v>8</v>
      </c>
      <c r="B7" s="63"/>
      <c r="C7" s="63"/>
      <c r="D7" s="64" t="s">
        <v>41</v>
      </c>
      <c r="E7" s="62"/>
      <c r="F7" s="62"/>
      <c r="G7" s="65" t="s">
        <v>9</v>
      </c>
      <c r="H7" s="63">
        <v>0</v>
      </c>
    </row>
    <row r="8" spans="1:8" x14ac:dyDescent="0.25">
      <c r="A8" s="63" t="s">
        <v>10</v>
      </c>
      <c r="B8" s="63"/>
      <c r="C8" s="63"/>
      <c r="D8" s="66">
        <v>39316</v>
      </c>
      <c r="E8" s="105" t="s">
        <v>11</v>
      </c>
      <c r="F8" s="105"/>
      <c r="G8" s="105"/>
      <c r="H8" s="62"/>
    </row>
    <row r="9" spans="1:8" x14ac:dyDescent="0.25">
      <c r="A9" s="67" t="s">
        <v>12</v>
      </c>
      <c r="B9" s="67"/>
      <c r="C9" s="67"/>
      <c r="D9" s="66">
        <v>44196</v>
      </c>
      <c r="E9" s="106" t="s">
        <v>13</v>
      </c>
      <c r="F9" s="106"/>
      <c r="G9" s="106"/>
      <c r="H9" s="68">
        <v>15000</v>
      </c>
    </row>
    <row r="10" spans="1:8" x14ac:dyDescent="0.25">
      <c r="A10" s="67" t="s">
        <v>14</v>
      </c>
      <c r="B10" s="67"/>
      <c r="C10" s="67"/>
      <c r="D10" s="66" t="s">
        <v>45</v>
      </c>
      <c r="E10" s="106" t="s">
        <v>15</v>
      </c>
      <c r="F10" s="106"/>
      <c r="G10" s="106"/>
      <c r="H10" s="69">
        <v>5</v>
      </c>
    </row>
    <row r="11" spans="1:8" x14ac:dyDescent="0.25">
      <c r="A11" s="67"/>
      <c r="B11" s="67"/>
      <c r="C11" s="67"/>
      <c r="D11" s="66"/>
      <c r="E11" s="107"/>
      <c r="F11" s="107"/>
      <c r="G11" s="107"/>
      <c r="H11" s="69"/>
    </row>
    <row r="12" spans="1:8" x14ac:dyDescent="0.25">
      <c r="A12" s="11" t="s">
        <v>16</v>
      </c>
      <c r="B12" s="12"/>
      <c r="C12" s="12"/>
      <c r="D12" s="12"/>
      <c r="E12" s="66"/>
      <c r="F12" s="62"/>
      <c r="G12" s="62"/>
      <c r="H12" s="62"/>
    </row>
    <row r="13" spans="1:8" x14ac:dyDescent="0.25">
      <c r="A13" s="70" t="s">
        <v>17</v>
      </c>
      <c r="B13" s="71" t="s">
        <v>18</v>
      </c>
      <c r="C13" s="72" t="s">
        <v>19</v>
      </c>
      <c r="D13" s="72" t="s">
        <v>20</v>
      </c>
      <c r="E13" s="72" t="s">
        <v>21</v>
      </c>
      <c r="F13" s="73" t="s">
        <v>22</v>
      </c>
      <c r="G13" s="73" t="s">
        <v>23</v>
      </c>
      <c r="H13" s="74" t="s">
        <v>24</v>
      </c>
    </row>
    <row r="14" spans="1:8" x14ac:dyDescent="0.25">
      <c r="A14" s="67" t="s">
        <v>25</v>
      </c>
      <c r="B14" s="75" t="s">
        <v>42</v>
      </c>
      <c r="C14" s="63" t="s">
        <v>43</v>
      </c>
      <c r="D14" s="53">
        <v>451962</v>
      </c>
      <c r="E14" s="76">
        <v>135826</v>
      </c>
      <c r="F14" s="77">
        <v>15000</v>
      </c>
      <c r="G14" s="78">
        <v>5</v>
      </c>
      <c r="H14" s="53" t="s">
        <v>26</v>
      </c>
    </row>
    <row r="15" spans="1:8" x14ac:dyDescent="0.25">
      <c r="A15" s="13"/>
      <c r="B15" s="18"/>
      <c r="C15" s="10"/>
      <c r="D15" s="14"/>
      <c r="E15" s="15"/>
      <c r="F15" s="16"/>
      <c r="G15" s="17"/>
      <c r="H15" s="14"/>
    </row>
    <row r="16" spans="1:8" x14ac:dyDescent="0.25">
      <c r="A16" s="19"/>
      <c r="B16" s="7"/>
      <c r="C16" s="7"/>
      <c r="D16" s="7"/>
      <c r="E16" s="7"/>
      <c r="F16" s="7"/>
      <c r="G16" s="7"/>
      <c r="H16" s="7"/>
    </row>
    <row r="17" spans="1:8" x14ac:dyDescent="0.25">
      <c r="A17" s="8"/>
      <c r="B17" s="8"/>
      <c r="C17" s="8"/>
      <c r="D17" s="8"/>
      <c r="E17" s="7"/>
      <c r="F17" s="7"/>
      <c r="G17" s="7"/>
      <c r="H17" s="7"/>
    </row>
    <row r="18" spans="1:8" x14ac:dyDescent="0.25">
      <c r="A18" s="7"/>
      <c r="B18" s="8"/>
      <c r="C18" s="8"/>
      <c r="D18" s="8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9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ht="15.75" thickBot="1" x14ac:dyDescent="0.3">
      <c r="A22" s="7"/>
      <c r="B22" s="7"/>
      <c r="C22" s="7"/>
      <c r="D22" s="7"/>
      <c r="E22" s="7"/>
      <c r="F22" s="7"/>
      <c r="G22" s="7"/>
      <c r="H22" s="7"/>
    </row>
    <row r="23" spans="1:8" ht="15.75" thickBot="1" x14ac:dyDescent="0.3">
      <c r="A23" s="20" t="s">
        <v>27</v>
      </c>
      <c r="B23" s="21"/>
      <c r="C23" s="21"/>
      <c r="D23" s="21"/>
      <c r="E23" s="21"/>
      <c r="F23" s="21"/>
      <c r="G23" s="21"/>
      <c r="H23" s="22"/>
    </row>
    <row r="24" spans="1:8" ht="73.5" x14ac:dyDescent="0.25">
      <c r="A24" s="23" t="s">
        <v>17</v>
      </c>
      <c r="B24" s="24" t="s">
        <v>28</v>
      </c>
      <c r="C24" s="24" t="s">
        <v>29</v>
      </c>
      <c r="D24" s="24" t="s">
        <v>30</v>
      </c>
      <c r="E24" s="24" t="s">
        <v>31</v>
      </c>
      <c r="F24" s="24" t="s">
        <v>32</v>
      </c>
      <c r="G24" s="24" t="s">
        <v>33</v>
      </c>
      <c r="H24" s="24" t="s">
        <v>34</v>
      </c>
    </row>
    <row r="25" spans="1:8" x14ac:dyDescent="0.25">
      <c r="A25" s="25" t="str">
        <f>B14</f>
        <v>Zamlinš</v>
      </c>
      <c r="B25" s="26">
        <v>14883</v>
      </c>
      <c r="C25" s="27">
        <v>98.1</v>
      </c>
      <c r="D25" s="26">
        <v>0.49099999999999999</v>
      </c>
      <c r="E25" s="27">
        <f>D25/G14*100</f>
        <v>9.82</v>
      </c>
      <c r="F25" s="26"/>
      <c r="G25" s="26"/>
      <c r="H25" s="28" t="s">
        <v>35</v>
      </c>
    </row>
    <row r="26" spans="1:8" x14ac:dyDescent="0.25">
      <c r="A26" s="25"/>
      <c r="B26" s="26"/>
      <c r="C26" s="26"/>
      <c r="D26" s="26"/>
      <c r="E26" s="26"/>
      <c r="F26" s="26"/>
      <c r="G26" s="26"/>
      <c r="H26" s="28"/>
    </row>
    <row r="27" spans="1:8" x14ac:dyDescent="0.25">
      <c r="A27" s="25"/>
      <c r="B27" s="26"/>
      <c r="C27" s="26"/>
      <c r="D27" s="26"/>
      <c r="E27" s="26"/>
      <c r="F27" s="26"/>
      <c r="G27" s="26"/>
      <c r="H27" s="28"/>
    </row>
    <row r="28" spans="1:8" x14ac:dyDescent="0.25">
      <c r="A28" s="25">
        <f t="shared" ref="A28:A33" si="0">B16</f>
        <v>0</v>
      </c>
      <c r="B28" s="26"/>
      <c r="C28" s="26"/>
      <c r="D28" s="26"/>
      <c r="E28" s="26"/>
      <c r="F28" s="26"/>
      <c r="G28" s="26"/>
      <c r="H28" s="26"/>
    </row>
    <row r="29" spans="1:8" x14ac:dyDescent="0.25">
      <c r="A29" s="25">
        <f t="shared" si="0"/>
        <v>0</v>
      </c>
      <c r="B29" s="26"/>
      <c r="C29" s="26"/>
      <c r="D29" s="26"/>
      <c r="E29" s="26"/>
      <c r="F29" s="26"/>
      <c r="G29" s="26"/>
      <c r="H29" s="26"/>
    </row>
    <row r="30" spans="1:8" x14ac:dyDescent="0.25">
      <c r="A30" s="25">
        <f t="shared" si="0"/>
        <v>0</v>
      </c>
      <c r="B30" s="26"/>
      <c r="C30" s="26"/>
      <c r="D30" s="26"/>
      <c r="E30" s="26"/>
      <c r="F30" s="26"/>
      <c r="G30" s="26"/>
      <c r="H30" s="26"/>
    </row>
    <row r="31" spans="1:8" x14ac:dyDescent="0.25">
      <c r="A31" s="25">
        <f t="shared" si="0"/>
        <v>0</v>
      </c>
      <c r="B31" s="26"/>
      <c r="C31" s="26"/>
      <c r="D31" s="26"/>
      <c r="E31" s="26"/>
      <c r="F31" s="26"/>
      <c r="G31" s="26"/>
      <c r="H31" s="26"/>
    </row>
    <row r="32" spans="1:8" x14ac:dyDescent="0.25">
      <c r="A32" s="25">
        <f t="shared" si="0"/>
        <v>0</v>
      </c>
      <c r="B32" s="26"/>
      <c r="C32" s="26"/>
      <c r="D32" s="26"/>
      <c r="E32" s="26"/>
      <c r="F32" s="26"/>
      <c r="G32" s="26"/>
      <c r="H32" s="26"/>
    </row>
    <row r="33" spans="1:8" x14ac:dyDescent="0.25">
      <c r="A33" s="25">
        <f t="shared" si="0"/>
        <v>0</v>
      </c>
      <c r="B33" s="26"/>
      <c r="C33" s="26"/>
      <c r="D33" s="26"/>
      <c r="E33" s="26"/>
      <c r="F33" s="26"/>
      <c r="G33" s="26"/>
      <c r="H33" s="26"/>
    </row>
    <row r="34" spans="1:8" x14ac:dyDescent="0.25">
      <c r="A34" s="29"/>
      <c r="B34" s="7"/>
      <c r="C34" s="7"/>
      <c r="D34" s="7"/>
      <c r="E34" s="7"/>
      <c r="F34" s="7"/>
      <c r="G34" s="7"/>
      <c r="H34" s="7"/>
    </row>
    <row r="35" spans="1:8" x14ac:dyDescent="0.25">
      <c r="A35" s="30" t="s">
        <v>36</v>
      </c>
      <c r="B35" s="5"/>
      <c r="C35" s="5"/>
      <c r="D35" s="5"/>
      <c r="E35" s="31">
        <v>2017</v>
      </c>
      <c r="F35" s="5"/>
      <c r="G35" s="5"/>
      <c r="H35" s="5"/>
    </row>
    <row r="36" spans="1:8" x14ac:dyDescent="0.25">
      <c r="A36" s="8" t="s">
        <v>37</v>
      </c>
      <c r="B36" s="32"/>
      <c r="C36" s="32"/>
      <c r="D36" s="32"/>
      <c r="E36" s="53" t="s">
        <v>38</v>
      </c>
      <c r="F36" s="7"/>
      <c r="G36" s="7"/>
      <c r="H36" s="7"/>
    </row>
    <row r="37" spans="1:8" x14ac:dyDescent="0.25">
      <c r="A37" s="8" t="s">
        <v>39</v>
      </c>
      <c r="B37" s="9"/>
      <c r="C37" s="9"/>
      <c r="D37" s="9"/>
      <c r="E37" s="53" t="s">
        <v>38</v>
      </c>
      <c r="F37" s="33"/>
      <c r="G37" s="33"/>
      <c r="H37" s="33"/>
    </row>
    <row r="38" spans="1:8" x14ac:dyDescent="0.25">
      <c r="A38" s="34" t="s">
        <v>40</v>
      </c>
      <c r="B38" s="9"/>
      <c r="C38" s="9"/>
      <c r="D38" s="9"/>
      <c r="E38" s="7"/>
      <c r="F38" s="33"/>
      <c r="G38" s="33"/>
      <c r="H38" s="33"/>
    </row>
    <row r="39" spans="1:8" x14ac:dyDescent="0.25">
      <c r="A39" s="94" t="s">
        <v>44</v>
      </c>
      <c r="B39" s="95"/>
      <c r="C39" s="95"/>
      <c r="D39" s="95"/>
      <c r="E39" s="95"/>
      <c r="F39" s="95"/>
      <c r="G39" s="95"/>
      <c r="H39" s="96"/>
    </row>
    <row r="40" spans="1:8" x14ac:dyDescent="0.25">
      <c r="A40" s="97"/>
      <c r="B40" s="98"/>
      <c r="C40" s="98"/>
      <c r="D40" s="98"/>
      <c r="E40" s="98"/>
      <c r="F40" s="98"/>
      <c r="G40" s="98"/>
      <c r="H40" s="99"/>
    </row>
    <row r="41" spans="1:8" x14ac:dyDescent="0.25">
      <c r="A41" s="97"/>
      <c r="B41" s="98"/>
      <c r="C41" s="98"/>
      <c r="D41" s="98"/>
      <c r="E41" s="98"/>
      <c r="F41" s="98"/>
      <c r="G41" s="98"/>
      <c r="H41" s="99"/>
    </row>
    <row r="42" spans="1:8" x14ac:dyDescent="0.25">
      <c r="A42" s="97"/>
      <c r="B42" s="98"/>
      <c r="C42" s="98"/>
      <c r="D42" s="98"/>
      <c r="E42" s="98"/>
      <c r="F42" s="98"/>
      <c r="G42" s="98"/>
      <c r="H42" s="99"/>
    </row>
    <row r="43" spans="1:8" x14ac:dyDescent="0.25">
      <c r="A43" s="97"/>
      <c r="B43" s="98"/>
      <c r="C43" s="98"/>
      <c r="D43" s="98"/>
      <c r="E43" s="98"/>
      <c r="F43" s="98"/>
      <c r="G43" s="98"/>
      <c r="H43" s="99"/>
    </row>
    <row r="44" spans="1:8" x14ac:dyDescent="0.25">
      <c r="A44" s="100"/>
      <c r="B44" s="101"/>
      <c r="C44" s="101"/>
      <c r="D44" s="101"/>
      <c r="E44" s="101"/>
      <c r="F44" s="101"/>
      <c r="G44" s="101"/>
      <c r="H44" s="102"/>
    </row>
  </sheetData>
  <mergeCells count="6">
    <mergeCell ref="A39:H44"/>
    <mergeCell ref="F5:G5"/>
    <mergeCell ref="E8:G8"/>
    <mergeCell ref="E9:G9"/>
    <mergeCell ref="E10:G10"/>
    <mergeCell ref="E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J13" sqref="J13"/>
    </sheetView>
  </sheetViews>
  <sheetFormatPr defaultRowHeight="15" x14ac:dyDescent="0.25"/>
  <cols>
    <col min="1" max="1" width="27.5703125" customWidth="1"/>
    <col min="2" max="2" width="11.85546875" customWidth="1"/>
    <col min="3" max="3" width="15.28515625" customWidth="1"/>
    <col min="4" max="4" width="25.140625" customWidth="1"/>
    <col min="5" max="5" width="15.140625" customWidth="1"/>
    <col min="6" max="6" width="13.42578125" customWidth="1"/>
    <col min="7" max="7" width="11.5703125" style="36" customWidth="1"/>
    <col min="19" max="19" width="8.85546875" customWidth="1"/>
    <col min="20" max="20" width="12.140625" customWidth="1"/>
    <col min="21" max="21" width="9.7109375" style="3" customWidth="1"/>
    <col min="22" max="22" width="11.42578125" style="3" customWidth="1"/>
    <col min="23" max="23" width="12.85546875" customWidth="1"/>
  </cols>
  <sheetData>
    <row r="1" spans="1:23" x14ac:dyDescent="0.25">
      <c r="A1" s="39" t="s">
        <v>46</v>
      </c>
      <c r="B1" s="39"/>
      <c r="C1" s="39"/>
      <c r="D1" s="39"/>
      <c r="E1" s="39"/>
      <c r="F1" s="39"/>
      <c r="G1" s="39"/>
      <c r="H1" s="39"/>
    </row>
    <row r="2" spans="1:23" x14ac:dyDescent="0.25">
      <c r="G2"/>
      <c r="W2" s="2"/>
    </row>
    <row r="3" spans="1:23" x14ac:dyDescent="0.25">
      <c r="A3" s="40" t="s">
        <v>47</v>
      </c>
      <c r="B3" s="40" t="s">
        <v>48</v>
      </c>
      <c r="C3" s="40"/>
      <c r="D3" s="40" t="s">
        <v>49</v>
      </c>
      <c r="E3" s="40" t="s">
        <v>50</v>
      </c>
      <c r="G3"/>
    </row>
    <row r="4" spans="1:23" x14ac:dyDescent="0.25">
      <c r="A4" s="52" t="s">
        <v>75</v>
      </c>
      <c r="B4" s="82">
        <v>451962</v>
      </c>
      <c r="C4" s="83"/>
      <c r="D4" s="84">
        <v>135826</v>
      </c>
      <c r="E4" s="85" t="s">
        <v>51</v>
      </c>
      <c r="G4"/>
    </row>
    <row r="5" spans="1:23" x14ac:dyDescent="0.25">
      <c r="A5" s="41"/>
      <c r="B5" s="41"/>
      <c r="C5" s="41"/>
      <c r="D5" s="41"/>
      <c r="E5" s="41"/>
      <c r="G5"/>
    </row>
    <row r="6" spans="1:23" x14ac:dyDescent="0.25">
      <c r="G6"/>
    </row>
    <row r="7" spans="1:23" x14ac:dyDescent="0.25">
      <c r="A7" s="39" t="s">
        <v>52</v>
      </c>
      <c r="G7"/>
    </row>
    <row r="8" spans="1:23" x14ac:dyDescent="0.25">
      <c r="G8"/>
    </row>
    <row r="9" spans="1:23" x14ac:dyDescent="0.25">
      <c r="A9" s="42" t="s">
        <v>53</v>
      </c>
      <c r="B9" s="108" t="s">
        <v>54</v>
      </c>
      <c r="C9" s="109"/>
      <c r="D9" s="42" t="s">
        <v>55</v>
      </c>
      <c r="E9" s="42" t="s">
        <v>56</v>
      </c>
      <c r="F9" s="110" t="s">
        <v>57</v>
      </c>
      <c r="G9" s="110"/>
      <c r="H9" s="40" t="s">
        <v>58</v>
      </c>
    </row>
    <row r="10" spans="1:23" x14ac:dyDescent="0.25">
      <c r="A10" s="43" t="s">
        <v>59</v>
      </c>
      <c r="B10" s="86">
        <v>1175</v>
      </c>
      <c r="C10" s="86">
        <f>B10</f>
        <v>1175</v>
      </c>
      <c r="D10" s="87">
        <v>208572</v>
      </c>
      <c r="E10" s="88">
        <f>B10/31/86.4</f>
        <v>0.43869474313022699</v>
      </c>
      <c r="F10" s="89">
        <v>1110</v>
      </c>
      <c r="G10" s="89">
        <f>F10</f>
        <v>1110</v>
      </c>
      <c r="H10" s="90">
        <f>F10/31/86.4</f>
        <v>0.41442652329749097</v>
      </c>
    </row>
    <row r="11" spans="1:23" x14ac:dyDescent="0.25">
      <c r="A11" s="45" t="s">
        <v>60</v>
      </c>
      <c r="B11" s="86">
        <v>1110</v>
      </c>
      <c r="C11" s="86">
        <f t="shared" ref="C11:C21" si="0">C10+B11</f>
        <v>2285</v>
      </c>
      <c r="D11" s="87">
        <v>209682</v>
      </c>
      <c r="E11" s="88">
        <f t="shared" ref="E11:E21" si="1">B11/31/86.4</f>
        <v>0.41442652329749097</v>
      </c>
      <c r="F11" s="89">
        <v>980</v>
      </c>
      <c r="G11" s="89">
        <f>F10+F11</f>
        <v>2090</v>
      </c>
      <c r="H11" s="90">
        <f t="shared" ref="H11:H21" si="2">F11/31/86.4</f>
        <v>0.36589008363201908</v>
      </c>
    </row>
    <row r="12" spans="1:23" x14ac:dyDescent="0.25">
      <c r="A12" s="43" t="s">
        <v>61</v>
      </c>
      <c r="B12" s="86">
        <v>1200</v>
      </c>
      <c r="C12" s="86">
        <f t="shared" si="0"/>
        <v>3485</v>
      </c>
      <c r="D12" s="87">
        <v>210882</v>
      </c>
      <c r="E12" s="88">
        <f t="shared" si="1"/>
        <v>0.44802867383512546</v>
      </c>
      <c r="F12" s="89">
        <v>1120</v>
      </c>
      <c r="G12" s="89">
        <f t="shared" ref="G12:G21" si="3">G11+F12</f>
        <v>3210</v>
      </c>
      <c r="H12" s="90">
        <f t="shared" si="2"/>
        <v>0.41816009557945044</v>
      </c>
    </row>
    <row r="13" spans="1:23" x14ac:dyDescent="0.25">
      <c r="A13" s="45" t="s">
        <v>62</v>
      </c>
      <c r="B13" s="86">
        <v>1193</v>
      </c>
      <c r="C13" s="86">
        <f t="shared" si="0"/>
        <v>4678</v>
      </c>
      <c r="D13" s="87">
        <v>212075</v>
      </c>
      <c r="E13" s="88">
        <f t="shared" si="1"/>
        <v>0.44541517323775387</v>
      </c>
      <c r="F13" s="89">
        <v>1200</v>
      </c>
      <c r="G13" s="89">
        <f t="shared" si="3"/>
        <v>4410</v>
      </c>
      <c r="H13" s="90">
        <f t="shared" si="2"/>
        <v>0.44802867383512546</v>
      </c>
    </row>
    <row r="14" spans="1:23" x14ac:dyDescent="0.25">
      <c r="A14" s="43" t="s">
        <v>63</v>
      </c>
      <c r="B14" s="86">
        <v>1185</v>
      </c>
      <c r="C14" s="86">
        <f t="shared" si="0"/>
        <v>5863</v>
      </c>
      <c r="D14" s="87">
        <v>213260</v>
      </c>
      <c r="E14" s="88">
        <f t="shared" si="1"/>
        <v>0.44242831541218636</v>
      </c>
      <c r="F14" s="89">
        <v>1105</v>
      </c>
      <c r="G14" s="89">
        <f t="shared" si="3"/>
        <v>5515</v>
      </c>
      <c r="H14" s="90">
        <f t="shared" si="2"/>
        <v>0.41255973715651134</v>
      </c>
    </row>
    <row r="15" spans="1:23" x14ac:dyDescent="0.25">
      <c r="A15" s="45" t="s">
        <v>64</v>
      </c>
      <c r="B15" s="86">
        <v>1320</v>
      </c>
      <c r="C15" s="86">
        <f t="shared" si="0"/>
        <v>7183</v>
      </c>
      <c r="D15" s="87">
        <v>214580</v>
      </c>
      <c r="E15" s="88">
        <f t="shared" si="1"/>
        <v>0.49283154121863793</v>
      </c>
      <c r="F15" s="89">
        <v>1215</v>
      </c>
      <c r="G15" s="89">
        <f t="shared" si="3"/>
        <v>6730</v>
      </c>
      <c r="H15" s="90">
        <f t="shared" si="2"/>
        <v>0.4536290322580645</v>
      </c>
    </row>
    <row r="16" spans="1:23" x14ac:dyDescent="0.25">
      <c r="A16" s="43" t="s">
        <v>65</v>
      </c>
      <c r="B16" s="86">
        <v>1300</v>
      </c>
      <c r="C16" s="86">
        <f t="shared" si="0"/>
        <v>8483</v>
      </c>
      <c r="D16" s="87">
        <v>215880</v>
      </c>
      <c r="E16" s="88">
        <f t="shared" si="1"/>
        <v>0.4853643966547192</v>
      </c>
      <c r="F16" s="89">
        <v>1235</v>
      </c>
      <c r="G16" s="89">
        <f t="shared" si="3"/>
        <v>7965</v>
      </c>
      <c r="H16" s="90">
        <f t="shared" si="2"/>
        <v>0.46109617682198323</v>
      </c>
    </row>
    <row r="17" spans="1:8" x14ac:dyDescent="0.25">
      <c r="A17" s="45" t="s">
        <v>66</v>
      </c>
      <c r="B17" s="86">
        <v>1320</v>
      </c>
      <c r="C17" s="86">
        <f t="shared" si="0"/>
        <v>9803</v>
      </c>
      <c r="D17" s="87">
        <v>217200</v>
      </c>
      <c r="E17" s="88">
        <f t="shared" si="1"/>
        <v>0.49283154121863793</v>
      </c>
      <c r="F17" s="89">
        <v>1205</v>
      </c>
      <c r="G17" s="89">
        <f t="shared" si="3"/>
        <v>9170</v>
      </c>
      <c r="H17" s="90">
        <f t="shared" si="2"/>
        <v>0.44989545997610508</v>
      </c>
    </row>
    <row r="18" spans="1:8" x14ac:dyDescent="0.25">
      <c r="A18" s="43" t="s">
        <v>67</v>
      </c>
      <c r="B18" s="86">
        <v>1250</v>
      </c>
      <c r="C18" s="86">
        <f t="shared" si="0"/>
        <v>11053</v>
      </c>
      <c r="D18" s="87">
        <v>218450</v>
      </c>
      <c r="E18" s="88">
        <f t="shared" si="1"/>
        <v>0.46669653524492227</v>
      </c>
      <c r="F18" s="89">
        <v>1175</v>
      </c>
      <c r="G18" s="89">
        <f t="shared" si="3"/>
        <v>10345</v>
      </c>
      <c r="H18" s="90">
        <f t="shared" si="2"/>
        <v>0.43869474313022699</v>
      </c>
    </row>
    <row r="19" spans="1:8" x14ac:dyDescent="0.25">
      <c r="A19" s="45" t="s">
        <v>68</v>
      </c>
      <c r="B19" s="86">
        <v>1260</v>
      </c>
      <c r="C19" s="86">
        <f t="shared" si="0"/>
        <v>12313</v>
      </c>
      <c r="D19" s="87">
        <v>219710</v>
      </c>
      <c r="E19" s="88">
        <f t="shared" si="1"/>
        <v>0.47043010752688175</v>
      </c>
      <c r="F19" s="89">
        <v>1203</v>
      </c>
      <c r="G19" s="89">
        <f t="shared" si="3"/>
        <v>11548</v>
      </c>
      <c r="H19" s="90">
        <f t="shared" si="2"/>
        <v>0.44914874551971323</v>
      </c>
    </row>
    <row r="20" spans="1:8" x14ac:dyDescent="0.25">
      <c r="A20" s="43" t="s">
        <v>69</v>
      </c>
      <c r="B20" s="86">
        <v>1270</v>
      </c>
      <c r="C20" s="86">
        <f t="shared" si="0"/>
        <v>13583</v>
      </c>
      <c r="D20" s="87">
        <v>220980</v>
      </c>
      <c r="E20" s="88">
        <f t="shared" si="1"/>
        <v>0.47416367980884105</v>
      </c>
      <c r="F20" s="89">
        <v>1200</v>
      </c>
      <c r="G20" s="89">
        <f t="shared" si="3"/>
        <v>12748</v>
      </c>
      <c r="H20" s="90">
        <f t="shared" si="2"/>
        <v>0.44802867383512546</v>
      </c>
    </row>
    <row r="21" spans="1:8" x14ac:dyDescent="0.25">
      <c r="A21" s="45" t="s">
        <v>70</v>
      </c>
      <c r="B21" s="86">
        <v>1300</v>
      </c>
      <c r="C21" s="86">
        <f t="shared" si="0"/>
        <v>14883</v>
      </c>
      <c r="D21" s="87">
        <v>221095</v>
      </c>
      <c r="E21" s="88">
        <f t="shared" si="1"/>
        <v>0.4853643966547192</v>
      </c>
      <c r="F21" s="89">
        <v>1215</v>
      </c>
      <c r="G21" s="89">
        <f t="shared" si="3"/>
        <v>13963</v>
      </c>
      <c r="H21" s="90">
        <f t="shared" si="2"/>
        <v>0.4536290322580645</v>
      </c>
    </row>
    <row r="22" spans="1:8" x14ac:dyDescent="0.25">
      <c r="A22" s="46" t="s">
        <v>79</v>
      </c>
      <c r="B22" s="86">
        <f>SUM(B10:B21)</f>
        <v>14883</v>
      </c>
      <c r="C22" s="86">
        <f>C21</f>
        <v>14883</v>
      </c>
      <c r="D22" s="91">
        <v>222280</v>
      </c>
      <c r="E22" s="92">
        <f>B22/365/86.4</f>
        <v>0.47193683409436832</v>
      </c>
      <c r="F22" s="93"/>
      <c r="G22" s="93">
        <f>G21</f>
        <v>13963</v>
      </c>
      <c r="H22" s="90"/>
    </row>
    <row r="23" spans="1:8" x14ac:dyDescent="0.25">
      <c r="G23"/>
    </row>
    <row r="24" spans="1:8" x14ac:dyDescent="0.25">
      <c r="A24" s="39" t="s">
        <v>71</v>
      </c>
      <c r="E24" s="47"/>
      <c r="F24" s="47"/>
      <c r="G24" s="47"/>
      <c r="H24" s="47"/>
    </row>
    <row r="25" spans="1:8" x14ac:dyDescent="0.25">
      <c r="A25" s="48"/>
      <c r="B25" s="48"/>
      <c r="C25" s="48"/>
      <c r="D25" s="48"/>
      <c r="E25" s="48"/>
      <c r="G25"/>
    </row>
    <row r="26" spans="1:8" x14ac:dyDescent="0.25">
      <c r="A26" s="49" t="s">
        <v>72</v>
      </c>
      <c r="B26" s="50"/>
      <c r="C26" s="50"/>
      <c r="D26" s="50"/>
      <c r="E26" s="50"/>
      <c r="F26" s="51"/>
      <c r="G26"/>
    </row>
    <row r="27" spans="1:8" x14ac:dyDescent="0.25">
      <c r="A27" s="51" t="s">
        <v>73</v>
      </c>
      <c r="B27" s="51"/>
      <c r="C27" s="51"/>
      <c r="D27" s="51"/>
      <c r="E27" s="51"/>
      <c r="F27" s="51"/>
      <c r="G27"/>
    </row>
    <row r="28" spans="1:8" x14ac:dyDescent="0.25">
      <c r="A28" s="51" t="s">
        <v>74</v>
      </c>
      <c r="B28" s="51"/>
      <c r="C28" s="51"/>
      <c r="D28" s="51"/>
      <c r="E28" s="51"/>
      <c r="F28" s="51"/>
      <c r="G28"/>
    </row>
    <row r="29" spans="1:8" x14ac:dyDescent="0.25">
      <c r="A29" s="37"/>
      <c r="B29" s="38"/>
      <c r="C29" s="4"/>
      <c r="D29" s="4"/>
    </row>
    <row r="30" spans="1:8" x14ac:dyDescent="0.25">
      <c r="A30" s="37"/>
      <c r="B30" s="1"/>
      <c r="C30" s="4"/>
      <c r="D30" s="4"/>
    </row>
  </sheetData>
  <mergeCells count="2">
    <mergeCell ref="B9:C9"/>
    <mergeCell ref="F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zoomScale="85" zoomScaleNormal="85" workbookViewId="0">
      <selection activeCell="G10" sqref="G10"/>
    </sheetView>
  </sheetViews>
  <sheetFormatPr defaultRowHeight="15" x14ac:dyDescent="0.25"/>
  <cols>
    <col min="1" max="1" width="10.28515625" bestFit="1" customWidth="1"/>
    <col min="2" max="2" width="8.140625" bestFit="1" customWidth="1"/>
    <col min="3" max="3" width="20.28515625" bestFit="1" customWidth="1"/>
    <col min="4" max="4" width="21" bestFit="1" customWidth="1"/>
    <col min="14" max="14" width="6.42578125" customWidth="1"/>
    <col min="16" max="16" width="0.85546875" customWidth="1"/>
    <col min="17" max="17" width="6.5703125" customWidth="1"/>
  </cols>
  <sheetData>
    <row r="2" spans="1:4" x14ac:dyDescent="0.25">
      <c r="A2" s="42" t="s">
        <v>53</v>
      </c>
      <c r="B2" s="42" t="s">
        <v>76</v>
      </c>
      <c r="C2" s="42" t="s">
        <v>77</v>
      </c>
      <c r="D2" s="42" t="s">
        <v>78</v>
      </c>
    </row>
    <row r="3" spans="1:4" x14ac:dyDescent="0.25">
      <c r="A3" s="79">
        <v>42370</v>
      </c>
      <c r="B3" s="80">
        <v>0.33333333333333331</v>
      </c>
      <c r="C3" s="81">
        <v>0.43122759856630821</v>
      </c>
      <c r="D3" s="44">
        <v>1175</v>
      </c>
    </row>
    <row r="4" spans="1:4" x14ac:dyDescent="0.25">
      <c r="A4" s="79">
        <v>42401</v>
      </c>
      <c r="B4" s="80">
        <v>0.33333333333333331</v>
      </c>
      <c r="C4" s="81">
        <v>0.40882616487455192</v>
      </c>
      <c r="D4" s="44">
        <v>2285</v>
      </c>
    </row>
    <row r="5" spans="1:4" x14ac:dyDescent="0.25">
      <c r="A5" s="79">
        <v>42430</v>
      </c>
      <c r="B5" s="80">
        <v>0.33333333333333331</v>
      </c>
      <c r="C5" s="81">
        <v>0.44056152927120662</v>
      </c>
      <c r="D5" s="44">
        <v>3485</v>
      </c>
    </row>
    <row r="6" spans="1:4" x14ac:dyDescent="0.25">
      <c r="A6" s="79">
        <v>42461</v>
      </c>
      <c r="B6" s="80">
        <v>0.33333333333333331</v>
      </c>
      <c r="C6" s="81">
        <v>0.44168160095579451</v>
      </c>
      <c r="D6" s="44">
        <v>4678</v>
      </c>
    </row>
    <row r="7" spans="1:4" x14ac:dyDescent="0.25">
      <c r="A7" s="79">
        <v>42491</v>
      </c>
      <c r="B7" s="80">
        <v>0.33333333333333331</v>
      </c>
      <c r="C7" s="81">
        <v>0.43496117084826758</v>
      </c>
      <c r="D7" s="44">
        <v>5863</v>
      </c>
    </row>
    <row r="8" spans="1:4" x14ac:dyDescent="0.25">
      <c r="A8" s="79">
        <v>42522</v>
      </c>
      <c r="B8" s="80">
        <v>0.33333333333333331</v>
      </c>
      <c r="C8" s="81">
        <v>0.48349761051373952</v>
      </c>
      <c r="D8" s="44">
        <v>7183</v>
      </c>
    </row>
    <row r="9" spans="1:4" x14ac:dyDescent="0.25">
      <c r="A9" s="79">
        <v>42552</v>
      </c>
      <c r="B9" s="80">
        <v>0.33333333333333331</v>
      </c>
      <c r="C9" s="81">
        <v>0.47976403823178015</v>
      </c>
      <c r="D9" s="44">
        <v>8483</v>
      </c>
    </row>
    <row r="10" spans="1:4" x14ac:dyDescent="0.25">
      <c r="A10" s="79">
        <v>42583</v>
      </c>
      <c r="B10" s="80">
        <v>0.33333333333333331</v>
      </c>
      <c r="C10" s="81">
        <v>0.4909647550776583</v>
      </c>
      <c r="D10" s="44">
        <v>9803</v>
      </c>
    </row>
    <row r="11" spans="1:4" x14ac:dyDescent="0.25">
      <c r="A11" s="79">
        <v>42614</v>
      </c>
      <c r="B11" s="80">
        <v>0.33333333333333331</v>
      </c>
      <c r="C11" s="81">
        <v>0.4592293906810036</v>
      </c>
      <c r="D11" s="44">
        <v>11053</v>
      </c>
    </row>
    <row r="12" spans="1:4" x14ac:dyDescent="0.25">
      <c r="A12" s="79">
        <v>42644</v>
      </c>
      <c r="B12" s="80">
        <v>0.33333333333333331</v>
      </c>
      <c r="C12" s="81">
        <v>0.46296296296296291</v>
      </c>
      <c r="D12" s="44">
        <v>12313</v>
      </c>
    </row>
    <row r="13" spans="1:4" x14ac:dyDescent="0.25">
      <c r="A13" s="79">
        <v>42675</v>
      </c>
      <c r="B13" s="80">
        <v>0.33333333333333331</v>
      </c>
      <c r="C13" s="81">
        <v>0.46856332138590201</v>
      </c>
      <c r="D13" s="44">
        <v>13583</v>
      </c>
    </row>
    <row r="14" spans="1:4" x14ac:dyDescent="0.25">
      <c r="A14" s="79">
        <v>42705</v>
      </c>
      <c r="B14" s="80">
        <v>0.33333333333333331</v>
      </c>
      <c r="C14" s="81">
        <v>0.46482974910394265</v>
      </c>
      <c r="D14" s="44">
        <v>14883</v>
      </c>
    </row>
    <row r="35" ht="9" customHeight="1" x14ac:dyDescent="0.25"/>
    <row r="36" hidden="1" x14ac:dyDescent="0.25"/>
  </sheetData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SPLOŠNI PODATKI</vt:lpstr>
      <vt:lpstr>Podatki o količini odvzema </vt:lpstr>
      <vt:lpstr>DIAGRAM ODVZEMA</vt:lpstr>
      <vt:lpstr>Graf nezajete količine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2017-01-24T12:10:10Z</dcterms:modified>
</cp:coreProperties>
</file>